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330"/>
  </bookViews>
  <sheets>
    <sheet name="ANFP 31.12.2016" sheetId="3" r:id="rId1"/>
  </sheets>
  <definedNames>
    <definedName name="_xlnm.Print_Area" localSheetId="0">'ANFP 31.12.2016'!$A$1:$E$90</definedName>
  </definedNames>
  <calcPr calcId="145621"/>
</workbook>
</file>

<file path=xl/calcChain.xml><?xml version="1.0" encoding="utf-8"?>
<calcChain xmlns="http://schemas.openxmlformats.org/spreadsheetml/2006/main">
  <c r="E24" i="3" l="1"/>
  <c r="E38" i="3"/>
  <c r="E66" i="3"/>
  <c r="E58" i="3"/>
  <c r="E26" i="3"/>
  <c r="E16" i="3"/>
  <c r="E15" i="3"/>
  <c r="E62" i="3"/>
  <c r="E14" i="3"/>
  <c r="E79" i="3"/>
  <c r="E70" i="3"/>
  <c r="E64" i="3"/>
  <c r="E60" i="3"/>
  <c r="E32" i="3"/>
  <c r="E84" i="3" l="1"/>
  <c r="D84" i="3"/>
  <c r="E75" i="3"/>
  <c r="D75" i="3"/>
  <c r="E56" i="3"/>
  <c r="D56" i="3"/>
  <c r="E44" i="3"/>
  <c r="D44" i="3"/>
  <c r="E35" i="3"/>
  <c r="D35" i="3"/>
  <c r="D48" i="3" s="1"/>
  <c r="E22" i="3"/>
  <c r="D22" i="3"/>
  <c r="D76" i="3" l="1"/>
  <c r="E76" i="3"/>
  <c r="E48" i="3"/>
  <c r="E49" i="3" s="1"/>
  <c r="D49" i="3"/>
  <c r="D77" i="3" s="1"/>
  <c r="E77" i="3" l="1"/>
</calcChain>
</file>

<file path=xl/comments1.xml><?xml version="1.0" encoding="utf-8"?>
<comments xmlns="http://schemas.openxmlformats.org/spreadsheetml/2006/main">
  <authors>
    <author/>
  </authors>
  <commentList>
    <comment ref="A14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  <comment ref="C14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</commentList>
</comments>
</file>

<file path=xl/sharedStrings.xml><?xml version="1.0" encoding="utf-8"?>
<sst xmlns="http://schemas.openxmlformats.org/spreadsheetml/2006/main" count="215" uniqueCount="192">
  <si>
    <t>Anexa 1</t>
  </si>
  <si>
    <t xml:space="preserve"> </t>
  </si>
  <si>
    <t>cod 01</t>
  </si>
  <si>
    <t>lei</t>
  </si>
  <si>
    <t>Nr. crt.</t>
  </si>
  <si>
    <t xml:space="preserve">                             DENUMIREA INDICATORILOR                                                                          </t>
  </si>
  <si>
    <t>Cod rând</t>
  </si>
  <si>
    <t>Sold la începutul anului</t>
  </si>
  <si>
    <t>Sold la sfârşitul perioadei</t>
  </si>
  <si>
    <t>A</t>
  </si>
  <si>
    <t>B</t>
  </si>
  <si>
    <t>C</t>
  </si>
  <si>
    <t>1.</t>
  </si>
  <si>
    <t>ACTIVE</t>
  </si>
  <si>
    <t>01</t>
  </si>
  <si>
    <t>X</t>
  </si>
  <si>
    <t>2.</t>
  </si>
  <si>
    <t>ACTIVE NECURENTE</t>
  </si>
  <si>
    <t>02</t>
  </si>
  <si>
    <t>3.</t>
  </si>
  <si>
    <r>
      <t xml:space="preserve">Active fixe necorporale                                                        </t>
    </r>
    <r>
      <rPr>
        <sz val="11"/>
        <color indexed="8"/>
        <rFont val="Arial"/>
        <family val="2"/>
        <charset val="238"/>
      </rPr>
      <t>(ct. 2030000+2050000+2060000+2080100+2080200+ 2330000-2800300-2800500-2800800-2900400-2900500-2900800-2930100*)</t>
    </r>
  </si>
  <si>
    <t>03</t>
  </si>
  <si>
    <t>4.</t>
  </si>
  <si>
    <r>
      <t xml:space="preserve">Instalaţii tehnice, mijloace de transport, animale, plantaţii, mobilier, aparatură birotică şi alte active corporale </t>
    </r>
    <r>
      <rPr>
        <sz val="11"/>
        <color indexed="8"/>
        <rFont val="Arial"/>
        <family val="2"/>
        <charset val="238"/>
      </rPr>
      <t>(ct.2130100+2130200+2130300+2130400+2140000+ 2310000 -2810300-2810400-2910300-2910400-2930200*)</t>
    </r>
  </si>
  <si>
    <t>04</t>
  </si>
  <si>
    <t>5.</t>
  </si>
  <si>
    <r>
      <t xml:space="preserve">Terenuri şi clădiri </t>
    </r>
    <r>
      <rPr>
        <sz val="11"/>
        <color indexed="8"/>
        <rFont val="Arial"/>
        <family val="2"/>
        <charset val="238"/>
      </rPr>
      <t>(ct. 2110100+2110200+2120101+2120102+2120201+2120301+ 2120401+2120501+2120601+2120901+2310000-2810100-2810200 -2910100-2910200-2930200)</t>
    </r>
  </si>
  <si>
    <t>05</t>
  </si>
  <si>
    <t>6.</t>
  </si>
  <si>
    <r>
      <t xml:space="preserve">Alte active nefinanciare                                                             </t>
    </r>
    <r>
      <rPr>
        <sz val="11"/>
        <color indexed="8"/>
        <rFont val="Arial"/>
        <family val="2"/>
        <charset val="238"/>
      </rPr>
      <t xml:space="preserve">(ct.2150000) </t>
    </r>
    <r>
      <rPr>
        <b/>
        <sz val="11"/>
        <color indexed="8"/>
        <rFont val="Arial"/>
        <family val="2"/>
        <charset val="238"/>
      </rPr>
      <t xml:space="preserve"> </t>
    </r>
  </si>
  <si>
    <t>06</t>
  </si>
  <si>
    <t>7.</t>
  </si>
  <si>
    <r>
      <t xml:space="preserve">Active financiare necurente (investiţii pe termen lung) peste un an                                                                            </t>
    </r>
    <r>
      <rPr>
        <sz val="11"/>
        <color indexed="8"/>
        <rFont val="Arial"/>
        <family val="2"/>
        <charset val="238"/>
      </rPr>
      <t>(ct.  2600100+2600200+2600300+2650000+2670201+ 2670202+ 2670203+2670204+2670205+2670208-2960101-2960102-2960103-2960200),  din care:</t>
    </r>
  </si>
  <si>
    <t>07</t>
  </si>
  <si>
    <t>8.</t>
  </si>
  <si>
    <t>Titluri de participare                                                                   (ct. 2600100+2600200+2600300-2960101-2960102-2960103)</t>
  </si>
  <si>
    <t>08</t>
  </si>
  <si>
    <t>9.</t>
  </si>
  <si>
    <r>
      <t xml:space="preserve">Creante necurente – sume ce urmează a fi încasate după o perioada mai mare de un an                                              </t>
    </r>
    <r>
      <rPr>
        <sz val="11"/>
        <color indexed="8"/>
        <rFont val="Arial"/>
        <family val="2"/>
        <charset val="238"/>
      </rPr>
      <t xml:space="preserve">(ct. 4110201+4110208+4130200+4280202+4610201+ 4610209- 4910200-4960200),  din care:  </t>
    </r>
  </si>
  <si>
    <t>09</t>
  </si>
  <si>
    <t>10.</t>
  </si>
  <si>
    <t>Creante  comerciale necurente – sume ce urmează a fi încasate după o perioada mai mare de un an                          (ct. 4110201+4110208+4130200+4610201-4910200-4960200)</t>
  </si>
  <si>
    <t>10</t>
  </si>
  <si>
    <t>11.</t>
  </si>
  <si>
    <t>TOTAL ACTIVE NECURENTE                                     (rd.03+04+05+06+07+09)</t>
  </si>
  <si>
    <t>15</t>
  </si>
  <si>
    <t>12.</t>
  </si>
  <si>
    <t>ACTIVE  CURENTE</t>
  </si>
  <si>
    <t>18</t>
  </si>
  <si>
    <t>x</t>
  </si>
  <si>
    <t>13.</t>
  </si>
  <si>
    <r>
      <t xml:space="preserve">Stocuri    </t>
    </r>
    <r>
      <rPr>
        <sz val="11"/>
        <color indexed="8"/>
        <rFont val="Arial"/>
        <family val="2"/>
        <charset val="238"/>
      </rPr>
      <t>(ct. 3010000+3020100+3020200+3020300+3020400+3020500+ 3020600+3020700+3020800+3020900+3030100+3030200+ 3040100+3040200+3050100+3050200+3070000+3090000+ 3310000+3320000+3410000+3450000+3460000+3470000+ 3490000+3510100+3510200+3540100+3540500+3540600+ 3560000+3570000+3580000+3590000+3610000+3710000+ 3810000+/-3480000+/-3780000-3910000-3920100-3920200-3930000-3940100-3940500-3940600-3950100-3950200-3950300-3950400-3950600-3950700-3950800-3960000-3970000-3980000-4420803)</t>
    </r>
  </si>
  <si>
    <t>19</t>
  </si>
  <si>
    <t>14.</t>
  </si>
  <si>
    <t>Creanţe curente – sume ce urmează a fi încasate într-o perioadă mai mică de un an-</t>
  </si>
  <si>
    <t>15.</t>
  </si>
  <si>
    <r>
      <t xml:space="preserve">Creanţe din operaţiuni comerciale, avansuri şi alte decontări </t>
    </r>
    <r>
      <rPr>
        <sz val="11"/>
        <color indexed="8"/>
        <rFont val="Arial"/>
        <family val="2"/>
        <charset val="238"/>
      </rPr>
      <t>(ct. 2320000+2340000+4090101+4090102+4110101+4110108+ 4130100+4180000+4250000+4280102+4610101+4610109+ 4730109**+4810101+4810102+4810103+4810200+4810300+4810900+4820000+4830000+4890101+4890301-4910100-4960100+5120800), din care:</t>
    </r>
  </si>
  <si>
    <t>16.</t>
  </si>
  <si>
    <t>Decontări privind încheierea execuției bugetului de stat din anul curent (ct. 4890101+4890301)</t>
  </si>
  <si>
    <t>21.1</t>
  </si>
  <si>
    <t>17.</t>
  </si>
  <si>
    <r>
      <t xml:space="preserve">Creanţe comerciale şi avansuri                                            </t>
    </r>
    <r>
      <rPr>
        <sz val="11"/>
        <color indexed="8"/>
        <rFont val="Arial"/>
        <family val="2"/>
        <charset val="238"/>
      </rPr>
      <t>(ct. 2320000+2340000+4090101+4090102+4110101+ 4110108+ 4130100+4180000+4610101-4910100-4960100),  din care :</t>
    </r>
  </si>
  <si>
    <t>18.</t>
  </si>
  <si>
    <t>Avansuri acordate (ct.2320000+2340000+4090101+4090102)</t>
  </si>
  <si>
    <t>22.1</t>
  </si>
  <si>
    <t>19.</t>
  </si>
  <si>
    <r>
      <t>Creanţe bugetare</t>
    </r>
    <r>
      <rPr>
        <sz val="11"/>
        <color indexed="8"/>
        <rFont val="Arial"/>
        <family val="2"/>
        <charset val="238"/>
      </rPr>
      <t xml:space="preserve">                                                                      (ct. 4310100**+4310200**+4310300**+4310400**+4310500**+ 4310700**+4370100**+4370200**+4370300**+4420802+ 4420400+ 4420800**+4440000**+4460000**+4480200+ 4610102+4630000+4640000+4650100+4650200+4660401+4660402+4660500+4660900+4810101**+4810102**+ 4810103**+ 4810900**+4820000**-4970000), din care:</t>
    </r>
  </si>
  <si>
    <t>20.</t>
  </si>
  <si>
    <t xml:space="preserve">Creanţele  bugetului general consolidat                                       (ct. 4630000+4640000+4650100+4650200+4660401+ 4660402+ 4660500+4660900-4970000) </t>
  </si>
  <si>
    <t>21.</t>
  </si>
  <si>
    <r>
      <t xml:space="preserve">  Creanţe  din operaţiuni cu fonduri externe nerambursabile şi fonduri de la buget                                     </t>
    </r>
    <r>
      <rPr>
        <sz val="11"/>
        <color indexed="8"/>
        <rFont val="Arial"/>
        <family val="2"/>
        <charset val="238"/>
      </rPr>
      <t>(ct. 4500100+4500300+4500501+4500502+4500503+ 4500504+4500505+4500700+4510100+4510300+4510500+ 4530100+4540100+4540301+4540302+4540501+4540502+ 4540503+4540504+4550100+4550301+4550302+4550303+ 4560100+4560303+4560309+4570100+4570201+4570202+ 4570203+4570205+4570206+4570209+4570301+4570302+ 4570309+4580100+4580301+4580302+4610103+4730103**+ 4740000+4760000),   din care:</t>
    </r>
  </si>
  <si>
    <t>22.</t>
  </si>
  <si>
    <t>Sume de primit de la Comisia Europeană / alti donatori              (ct. 4500100+4500300+4500501+4500502+4500503+ 4500504+ 4500505+4500700)</t>
  </si>
  <si>
    <t>23.</t>
  </si>
  <si>
    <r>
      <t xml:space="preserve">Împrumuturi pe termen scurt acordate                                </t>
    </r>
    <r>
      <rPr>
        <sz val="11"/>
        <color indexed="8"/>
        <rFont val="Arial"/>
        <family val="2"/>
        <charset val="238"/>
      </rPr>
      <t>(ct. 2670101+2670102+2670103+2670104+2670105+ 2670108+ 2670601+2670602+2670603+2670604+2670605+ 2670609+ 4680101+4680102+4680103+4680104+4680105+ 4680106+ 4680107+4680108+4680109+4690103+4690105+ 4690106+ 4690108+4690109)</t>
    </r>
  </si>
  <si>
    <t>24.</t>
  </si>
  <si>
    <t>Total creanţe curente (rd. 21+23+25+27)</t>
  </si>
  <si>
    <t>25.</t>
  </si>
  <si>
    <r>
      <t xml:space="preserve">  Investiţii pe termen scurt </t>
    </r>
    <r>
      <rPr>
        <sz val="11"/>
        <color indexed="8"/>
        <rFont val="Arial"/>
        <family val="2"/>
        <charset val="238"/>
      </rPr>
      <t>(ct.5050000-5950000)</t>
    </r>
  </si>
  <si>
    <t>26.</t>
  </si>
  <si>
    <t>Conturi la trezorerii şi instituţii de credit :</t>
  </si>
  <si>
    <t>27.</t>
  </si>
  <si>
    <r>
      <t xml:space="preserve">Conturi la trezorerie, casa în lei </t>
    </r>
    <r>
      <rPr>
        <sz val="11"/>
        <color indexed="8"/>
        <rFont val="Arial"/>
        <family val="2"/>
        <charset val="238"/>
      </rPr>
      <t xml:space="preserve">(ct.  5100000+5120101+5120501+5130101+5130301+5130302+ 5140101+5140301+5140302+5150101+5150103+5150301+ 5150500+5150600+5160101+5160301+5160302+5170101+ 5170301+5170302+5200100+5210100+5210300+5230000+ 5250101+5250102+5250301+5250302+5250400+5260000+ 5270000+5280000+5290101+5290201+5290301+5290400+ 5290901+5310101+5500101+5520000+5550101+5550400+ 5570101+5580101+5580201+5590101+5600101+5600300+ 5600401+5610101+5610300+5620101+5620300+5620401+5710100+5710300+5710400+5740101+5740102+5740301+ 5740302+5740400+5750100+5750300+5750400-7700000) </t>
    </r>
  </si>
  <si>
    <t>28.</t>
  </si>
  <si>
    <t xml:space="preserve">Dobândă de încasat, alte valori, avansuri de trezorerie               (ct. 5180701+5320100+5320200+5320300+5320400+ 5320500+ 5320600+5320800+5420100) </t>
  </si>
  <si>
    <t>33.1</t>
  </si>
  <si>
    <t>29.</t>
  </si>
  <si>
    <r>
      <t xml:space="preserve"> </t>
    </r>
    <r>
      <rPr>
        <sz val="11"/>
        <color indexed="8"/>
        <rFont val="Arial"/>
        <family val="2"/>
        <charset val="238"/>
      </rPr>
      <t xml:space="preserve">depozite </t>
    </r>
  </si>
  <si>
    <t>30.</t>
  </si>
  <si>
    <r>
      <t xml:space="preserve">Conturi la instituţii de credit, BNR, casă în valută                 </t>
    </r>
    <r>
      <rPr>
        <sz val="11"/>
        <color indexed="8"/>
        <rFont val="Arial"/>
        <family val="2"/>
        <charset val="238"/>
      </rPr>
      <t xml:space="preserve">(ct.                      5110101+5110102+5120102+5120402+5120502+ 5130102+5130202+5140102+5140202+5150102+5150202+ 5150302+5160102+5160202+5170102+5170202+5290102+ 5290202+5290302+5290902+5310402+5410102+5410202+ 5500102+5550102+5550202+5570202+5580102+5580202+ 5580302+5580303+5590102+5590202+5600102+5600103+ 5600402+5610102+5610103+5620102+5620103+5620402)  </t>
    </r>
  </si>
  <si>
    <t>31.</t>
  </si>
  <si>
    <t xml:space="preserve"> Dobândă de încasat,  avansuri de trezorerie (ct.5180702+5420200) </t>
  </si>
  <si>
    <t>35.1</t>
  </si>
  <si>
    <t>32.</t>
  </si>
  <si>
    <t xml:space="preserve">X                </t>
  </si>
  <si>
    <t xml:space="preserve">X                      </t>
  </si>
  <si>
    <t>33.</t>
  </si>
  <si>
    <t>Total disponibilităţi şi alte valori (rd.33+33.1+35+35.1)</t>
  </si>
  <si>
    <t>34.</t>
  </si>
  <si>
    <r>
      <t xml:space="preserve">Conturi de disponibilităţi ale Trezoreriei Centrale şi ale trezoreriilor teritoriale                                                            </t>
    </r>
    <r>
      <rPr>
        <sz val="11"/>
        <color indexed="8"/>
        <rFont val="Arial"/>
        <family val="2"/>
        <charset val="238"/>
      </rPr>
      <t xml:space="preserve">(ct. 5120600+5120700+5120901+5120902+5121000+ 5240100+  5240200+5240300+5550101+5550102+5550103 -7700000) </t>
    </r>
  </si>
  <si>
    <t>35.</t>
  </si>
  <si>
    <t>Dobândă de încasat, alte valori, avansuri de trezorerie                               (ct. 5320400+5180701+5180702)</t>
  </si>
  <si>
    <t>41.1</t>
  </si>
  <si>
    <t>36.</t>
  </si>
  <si>
    <r>
      <t xml:space="preserve">Cheltuieli în avans </t>
    </r>
    <r>
      <rPr>
        <sz val="11"/>
        <color indexed="8"/>
        <rFont val="Arial"/>
        <family val="2"/>
        <charset val="238"/>
      </rPr>
      <t>(ct. 4710000 )</t>
    </r>
  </si>
  <si>
    <t>37.</t>
  </si>
  <si>
    <t>TOTAL ACTIVE CURENTE                 (rd.19+30+31+40+41+41.1+42)</t>
  </si>
  <si>
    <t>38.</t>
  </si>
  <si>
    <t>TOTAL ACTIVE (rd.15+45)</t>
  </si>
  <si>
    <t>39.</t>
  </si>
  <si>
    <t>DATORII</t>
  </si>
  <si>
    <t>40.</t>
  </si>
  <si>
    <t xml:space="preserve">DATORII NECURENTE- sume ce urmează a fi  plătite după-o perioadă mai mare de un an </t>
  </si>
  <si>
    <t>41.</t>
  </si>
  <si>
    <r>
      <t xml:space="preserve">Sume necurente- sume ce urmează a fi  plătite după o perioadă mai mare de un an                                                  </t>
    </r>
    <r>
      <rPr>
        <sz val="11"/>
        <color indexed="8"/>
        <rFont val="Arial"/>
        <family val="2"/>
        <charset val="238"/>
      </rPr>
      <t>(ct. 2690200+4010200+4030200+4040200+4050200+ 4280201+ 4620201+4620209+5090000),  din care:</t>
    </r>
  </si>
  <si>
    <t>42.</t>
  </si>
  <si>
    <t xml:space="preserve">Datorii comerciale                                                                       (ct.4010200+4030200+4040200+4050200+4620201) </t>
  </si>
  <si>
    <t>43.</t>
  </si>
  <si>
    <r>
      <t xml:space="preserve">Împrumuturi pe termen lung                                                    </t>
    </r>
    <r>
      <rPr>
        <sz val="11"/>
        <color indexed="8"/>
        <rFont val="Arial"/>
        <family val="2"/>
        <charset val="238"/>
      </rPr>
      <t>(ct. 1610200+1620200+1630200+1640200+1650200+ 1660201+1660202+1660203+1660204+1670201+1670202+ 1670203+1670208+1670209</t>
    </r>
    <r>
      <rPr>
        <b/>
        <sz val="11"/>
        <color indexed="8"/>
        <rFont val="Arial"/>
        <family val="2"/>
        <charset val="238"/>
      </rPr>
      <t>-</t>
    </r>
    <r>
      <rPr>
        <sz val="11"/>
        <color indexed="8"/>
        <rFont val="Arial"/>
        <family val="2"/>
        <charset val="238"/>
      </rPr>
      <t>1690200)</t>
    </r>
  </si>
  <si>
    <t>44.</t>
  </si>
  <si>
    <r>
      <t xml:space="preserve">Provizioane                                                                                 </t>
    </r>
    <r>
      <rPr>
        <sz val="11"/>
        <color indexed="8"/>
        <rFont val="Arial"/>
        <family val="2"/>
        <charset val="238"/>
      </rPr>
      <t>(ct. 1510201+1510202+1510203+1510204+1510208)</t>
    </r>
  </si>
  <si>
    <t>45.</t>
  </si>
  <si>
    <t>TOTAL DATORII NECURENTE (rd.52+54+55)</t>
  </si>
  <si>
    <t>46.</t>
  </si>
  <si>
    <r>
      <t xml:space="preserve">DATORII CURENTE - sume ce urmează a fi plătite </t>
    </r>
    <r>
      <rPr>
        <b/>
        <i/>
        <sz val="11"/>
        <color indexed="8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 xml:space="preserve"> într-o perioadă de până la un an  </t>
    </r>
  </si>
  <si>
    <t>47.</t>
  </si>
  <si>
    <t>48.</t>
  </si>
  <si>
    <t>Decontări privind încheierea execuției bugetului de stat din anul curent (ct. 4890201)</t>
  </si>
  <si>
    <t>60.1</t>
  </si>
  <si>
    <t>49.</t>
  </si>
  <si>
    <t>Datorii comerciale şi avansuri                                                      (ct. 4010100+4030100+4040100+4050100+ 4080000+ 4190000+ 4620101), din care:</t>
  </si>
  <si>
    <t>50.</t>
  </si>
  <si>
    <t>Avansuri  primite (ct.4190000)</t>
  </si>
  <si>
    <t>61.1</t>
  </si>
  <si>
    <t>51.</t>
  </si>
  <si>
    <r>
      <t xml:space="preserve">Datorii către bugete                                                               </t>
    </r>
    <r>
      <rPr>
        <sz val="11"/>
        <color indexed="8"/>
        <rFont val="Arial"/>
        <family val="2"/>
        <charset val="238"/>
      </rPr>
      <t>(ct. 4310100+4310200+4310300+4310400+4310500+ 4310700+4370100+4370200+4370300+4400000+4410000+ 4420300+4420801+4440000+4460000+4480100+4550501+ 4550502+4550503+4620109+4670100+ 4670200+4670300+ 4670400+4670500+4670900+ 4730109+4810900+4820000), din care:</t>
    </r>
  </si>
  <si>
    <t>52.</t>
  </si>
  <si>
    <t xml:space="preserve">Datoriile  instituţiilor publice către bugete </t>
  </si>
  <si>
    <t>53.</t>
  </si>
  <si>
    <t>Contribuţii sociale                                                                        (ct. 4310100+4310200+4310300+4310400+4310500+ 4310700+4370100+4370200+4370300)</t>
  </si>
  <si>
    <t>63.1</t>
  </si>
  <si>
    <t>54.</t>
  </si>
  <si>
    <t xml:space="preserve"> Sume datorate bugetului din Fonduri externe nerambursabile    (ct.4550501+4550502+4550503)</t>
  </si>
  <si>
    <t>55.</t>
  </si>
  <si>
    <r>
      <t xml:space="preserve">Datorii din operaţiuni cu Fonduri externe nerambursabile şi fonduri de la buget, alte datorii către alte organisme internaţionale                                                                            </t>
    </r>
    <r>
      <rPr>
        <sz val="11"/>
        <color indexed="8"/>
        <rFont val="Arial"/>
        <family val="2"/>
        <charset val="238"/>
      </rPr>
      <t>(ct.  4500200+4500400+4500600+4510200+4510401+ 4540402+4540409+4510601+4510602+4510603+4510605+ 4510606+4510609+4520100+4520200+4530200+4540200+ 4540401+4540402+4540601+4540602+4540603+4550200+ 4550401+4550402+4550403+4550404+4550409+4560400+ 4580401+4580402+4580501+4580502+4590000+4620103+ 4730103+ 4760000)</t>
    </r>
  </si>
  <si>
    <t>56.</t>
  </si>
  <si>
    <t>din care: sume datorate Comisiei Europene / alti donatori (ct.4500200+4500400+4500600+4590000+4620103)</t>
  </si>
  <si>
    <t>57.</t>
  </si>
  <si>
    <r>
      <t xml:space="preserve">Împrumuturi pe termen scurt - sume ce urmează a fi  plătite într-o perioadă de până la  un an                             </t>
    </r>
    <r>
      <rPr>
        <sz val="11"/>
        <color indexed="8"/>
        <rFont val="Arial"/>
        <family val="2"/>
        <charset val="238"/>
      </rPr>
      <t>(ct. 5180601+5180603+5180604+5180605+5180606+ 5180608+5180609+5180800+5190101+5190102+5190103+ 5190104+5190105+5190106+5190107+5190108+5190109+ 5190110+ 5190180+5190190 )</t>
    </r>
  </si>
  <si>
    <t>58.</t>
  </si>
  <si>
    <r>
      <t>Împrumuturi pe termen lung – sume ce urmează</t>
    </r>
    <r>
      <rPr>
        <sz val="11"/>
        <color indexed="8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 xml:space="preserve">a fi  plătite în cursul exerciţiului curent                                      </t>
    </r>
    <r>
      <rPr>
        <sz val="11"/>
        <color indexed="8"/>
        <rFont val="Arial"/>
        <family val="2"/>
        <charset val="238"/>
      </rPr>
      <t>(ct. 1610100+1620100+1630100+1640100+1650100+ 1660101+1660102+1660103+1660104+1670101+1670102+ 1670103+1670108+1670109+1680100+1680200+1680300+ 1680400+1680500+1680701+1680702+1680703+1680708+ 1680709 -1690100)</t>
    </r>
  </si>
  <si>
    <t>59.</t>
  </si>
  <si>
    <r>
      <t xml:space="preserve">Salariile angajaţilor </t>
    </r>
    <r>
      <rPr>
        <sz val="11"/>
        <color indexed="8"/>
        <rFont val="Arial"/>
        <family val="2"/>
        <charset val="238"/>
      </rPr>
      <t>(ct. 4210000+4230000+4260000+4270100+4270300+4280101)</t>
    </r>
  </si>
  <si>
    <t>60.</t>
  </si>
  <si>
    <r>
      <t xml:space="preserve">Alte drepturi cuvenite  altor categorii de persoane (pensii, indemnizaţii de şomaj, burse)                                </t>
    </r>
    <r>
      <rPr>
        <sz val="11"/>
        <color indexed="8"/>
        <rFont val="Arial"/>
        <family val="2"/>
        <charset val="238"/>
      </rPr>
      <t>(ct.   4220100+4220200+4240000+4260000+4270200+ 4270300+ 4290000+4380000), din care:</t>
    </r>
  </si>
  <si>
    <t>61.</t>
  </si>
  <si>
    <t xml:space="preserve">Pensii, indemnizaţii de şomaj, burse </t>
  </si>
  <si>
    <t>73.1</t>
  </si>
  <si>
    <t>62.</t>
  </si>
  <si>
    <r>
      <t xml:space="preserve">Venituri în avans </t>
    </r>
    <r>
      <rPr>
        <sz val="11"/>
        <color indexed="8"/>
        <rFont val="Arial"/>
        <family val="2"/>
        <charset val="238"/>
      </rPr>
      <t>(ct.4720000)</t>
    </r>
  </si>
  <si>
    <t>63.</t>
  </si>
  <si>
    <r>
      <t xml:space="preserve">Provizioane                     </t>
    </r>
    <r>
      <rPr>
        <sz val="11"/>
        <color indexed="8"/>
        <rFont val="Arial"/>
        <family val="2"/>
        <charset val="238"/>
      </rPr>
      <t xml:space="preserve">(ct.1510101+1510102+1510103+1510104+1510108) </t>
    </r>
  </si>
  <si>
    <t>64.</t>
  </si>
  <si>
    <t>TOTAL DATORII CURENTE (rd.60+62+65+70+71+72+73+74+75)</t>
  </si>
  <si>
    <t>65.</t>
  </si>
  <si>
    <t>TOTAL DATORII (rd.58+78)</t>
  </si>
  <si>
    <t>66.</t>
  </si>
  <si>
    <t>ACTIVE NETE = TOTAL ACTIVE  – TOTAL DATORII = CAPITALURI PROPRII                                                                             (rd.80= rd.46-79 = rd.90)</t>
  </si>
  <si>
    <t>67.</t>
  </si>
  <si>
    <t>CAPITALURI PROPRII</t>
  </si>
  <si>
    <t>68.</t>
  </si>
  <si>
    <r>
      <t xml:space="preserve">Rezerve, fonduri  </t>
    </r>
    <r>
      <rPr>
        <sz val="11"/>
        <color indexed="8"/>
        <rFont val="Arial"/>
        <family val="2"/>
        <charset val="238"/>
      </rPr>
      <t xml:space="preserve">                                                                     (ct.1000000+1010000+1020101+1020102+1030000+  1040101+1040102+1050100+1050200+1050300+1050400+ 1050500+1060000+1320000+1330000+1390100)  </t>
    </r>
  </si>
  <si>
    <t>69.</t>
  </si>
  <si>
    <r>
      <t xml:space="preserve">Rezultatul reportat                                                                                 </t>
    </r>
    <r>
      <rPr>
        <sz val="11"/>
        <color indexed="8"/>
        <rFont val="Arial"/>
        <family val="2"/>
        <charset val="238"/>
      </rPr>
      <t>(ct.1170000- sold creditor)</t>
    </r>
    <r>
      <rPr>
        <b/>
        <sz val="11"/>
        <color indexed="8"/>
        <rFont val="Arial"/>
        <family val="2"/>
        <charset val="238"/>
      </rPr>
      <t xml:space="preserve">   </t>
    </r>
  </si>
  <si>
    <t>70.</t>
  </si>
  <si>
    <r>
      <t xml:space="preserve">Rezultatul reportat                                                                             </t>
    </r>
    <r>
      <rPr>
        <sz val="11"/>
        <color indexed="8"/>
        <rFont val="Arial"/>
        <family val="2"/>
        <charset val="238"/>
      </rPr>
      <t>(ct.1170000- sold debitor)</t>
    </r>
  </si>
  <si>
    <t>71.</t>
  </si>
  <si>
    <r>
      <t xml:space="preserve">Rezultatul patrimonial al exercitiului                                         </t>
    </r>
    <r>
      <rPr>
        <sz val="11"/>
        <color indexed="8"/>
        <rFont val="Arial"/>
        <family val="2"/>
        <charset val="238"/>
      </rPr>
      <t>(ct.1210000- sold creditor)</t>
    </r>
  </si>
  <si>
    <t>72.</t>
  </si>
  <si>
    <r>
      <t xml:space="preserve">Rezultatul patrimonial al exercitiului                                            </t>
    </r>
    <r>
      <rPr>
        <sz val="11"/>
        <color indexed="8"/>
        <rFont val="Arial"/>
        <family val="2"/>
        <charset val="238"/>
      </rPr>
      <t>(ct.1210000- sold debitor)</t>
    </r>
  </si>
  <si>
    <t>73.</t>
  </si>
  <si>
    <t>TOTAL CAPITALURI PROPRII                                                        (rd.84+85-86+87-88)</t>
  </si>
  <si>
    <t xml:space="preserve"> *) Conturi de repartizat după natura elementelor respective.</t>
  </si>
  <si>
    <t xml:space="preserve">    **) Solduri debitoare ale conturilor respective.</t>
  </si>
  <si>
    <t>Conducătorul instituţiei</t>
  </si>
  <si>
    <t>Conducătorul compartimentului</t>
  </si>
  <si>
    <t>financiar - contabil</t>
  </si>
  <si>
    <t>AGENTIA NATIONALA A FUNCTIONARILOR PUBLICI</t>
  </si>
  <si>
    <t xml:space="preserve">                      BILANT                       </t>
  </si>
  <si>
    <t>MINISTERUL DEZVOLTARII REGIONALE, ADMINISTRATIEI PUBLICE SI FONDURILOR EUROPENE</t>
  </si>
  <si>
    <t xml:space="preserve"> la data de 31.12.2016</t>
  </si>
  <si>
    <r>
      <t>Datorii comerciale,  avansuri şi alte decontări</t>
    </r>
    <r>
      <rPr>
        <sz val="11"/>
        <color indexed="8"/>
        <rFont val="Arial"/>
        <family val="2"/>
        <charset val="238"/>
      </rPr>
      <t xml:space="preserve">                      (ct. 2690100+4010100+4030100+4040100+4050100+ 4080000+4190000+4620101+4620109+4730109+4810101+ 4810102+4810103+4810200+4810300+4810900+4820000+ 4830000+4890201+5090000+5120800),  din care: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</si>
</sst>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color indexed="8"/>
      <name val="Tahoma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0" fillId="0" borderId="0" xfId="0" applyFont="1" applyFill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0" fillId="0" borderId="0" xfId="0" applyFont="1" applyFill="1"/>
    <xf numFmtId="0" fontId="4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5" fillId="0" borderId="0" xfId="0" applyFont="1" applyFill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1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vertical="top" wrapText="1"/>
    </xf>
    <xf numFmtId="0" fontId="4" fillId="0" borderId="0" xfId="0" applyFont="1" applyFill="1" applyAlignment="1">
      <alignment horizontal="center" vertical="center"/>
    </xf>
    <xf numFmtId="0" fontId="19" fillId="0" borderId="0" xfId="0" applyFont="1" applyFill="1"/>
    <xf numFmtId="0" fontId="20" fillId="0" borderId="0" xfId="0" applyFont="1" applyFill="1"/>
    <xf numFmtId="0" fontId="22" fillId="0" borderId="0" xfId="0" applyFont="1" applyFill="1"/>
    <xf numFmtId="0" fontId="23" fillId="0" borderId="0" xfId="0" applyFont="1" applyFill="1"/>
    <xf numFmtId="0" fontId="1" fillId="0" borderId="0" xfId="0" applyFont="1" applyFill="1"/>
    <xf numFmtId="0" fontId="22" fillId="0" borderId="0" xfId="0" applyFont="1" applyFill="1" applyAlignment="1">
      <alignment horizontal="center"/>
    </xf>
    <xf numFmtId="0" fontId="24" fillId="0" borderId="0" xfId="0" applyFont="1" applyFill="1" applyAlignment="1"/>
    <xf numFmtId="0" fontId="9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vertical="top" wrapText="1"/>
    </xf>
    <xf numFmtId="49" fontId="12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top" wrapText="1"/>
    </xf>
    <xf numFmtId="0" fontId="9" fillId="0" borderId="1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vertical="top" wrapText="1"/>
    </xf>
    <xf numFmtId="0" fontId="15" fillId="0" borderId="15" xfId="0" applyFont="1" applyFill="1" applyBorder="1" applyAlignment="1">
      <alignment vertical="top" wrapText="1"/>
    </xf>
    <xf numFmtId="49" fontId="12" fillId="0" borderId="11" xfId="0" applyNumberFormat="1" applyFont="1" applyFill="1" applyBorder="1" applyAlignment="1">
      <alignment horizontal="center" vertical="center" wrapText="1"/>
    </xf>
    <xf numFmtId="3" fontId="6" fillId="0" borderId="16" xfId="0" applyNumberFormat="1" applyFont="1" applyFill="1" applyBorder="1" applyAlignment="1">
      <alignment horizontal="right" vertical="center" wrapText="1"/>
    </xf>
    <xf numFmtId="3" fontId="6" fillId="0" borderId="11" xfId="0" applyNumberFormat="1" applyFont="1" applyFill="1" applyBorder="1" applyAlignment="1">
      <alignment horizontal="right" vertical="center" wrapText="1"/>
    </xf>
    <xf numFmtId="3" fontId="9" fillId="0" borderId="11" xfId="0" applyNumberFormat="1" applyFont="1" applyFill="1" applyBorder="1" applyAlignment="1">
      <alignment horizontal="right" vertical="center" wrapText="1"/>
    </xf>
    <xf numFmtId="3" fontId="9" fillId="0" borderId="16" xfId="0" applyNumberFormat="1" applyFont="1" applyFill="1" applyBorder="1" applyAlignment="1">
      <alignment horizontal="right" vertical="center" wrapText="1"/>
    </xf>
    <xf numFmtId="0" fontId="16" fillId="0" borderId="11" xfId="0" applyFont="1" applyFill="1" applyBorder="1" applyAlignment="1">
      <alignment horizontal="center" vertical="top" wrapText="1"/>
    </xf>
    <xf numFmtId="0" fontId="16" fillId="0" borderId="16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top" wrapText="1"/>
    </xf>
    <xf numFmtId="49" fontId="12" fillId="0" borderId="17" xfId="0" applyNumberFormat="1" applyFont="1" applyFill="1" applyBorder="1" applyAlignment="1">
      <alignment horizontal="center" vertical="center" wrapText="1"/>
    </xf>
    <xf numFmtId="3" fontId="6" fillId="0" borderId="17" xfId="0" applyNumberFormat="1" applyFont="1" applyFill="1" applyBorder="1" applyAlignment="1">
      <alignment horizontal="right" vertical="center" wrapText="1"/>
    </xf>
    <xf numFmtId="3" fontId="6" fillId="0" borderId="18" xfId="0" applyNumberFormat="1" applyFont="1" applyFill="1" applyBorder="1" applyAlignment="1">
      <alignment horizontal="right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0" fillId="0" borderId="15" xfId="0" applyNumberFormat="1" applyFont="1" applyFill="1" applyBorder="1" applyAlignment="1">
      <alignment vertical="top" wrapText="1"/>
    </xf>
    <xf numFmtId="0" fontId="15" fillId="0" borderId="15" xfId="0" applyNumberFormat="1" applyFont="1" applyFill="1" applyBorder="1" applyAlignment="1">
      <alignment vertical="top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vertical="top" wrapText="1"/>
    </xf>
    <xf numFmtId="0" fontId="16" fillId="0" borderId="17" xfId="0" applyFont="1" applyFill="1" applyBorder="1" applyAlignment="1">
      <alignment horizontal="center" vertical="top" wrapText="1"/>
    </xf>
    <xf numFmtId="0" fontId="16" fillId="0" borderId="18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center" wrapText="1"/>
    </xf>
    <xf numFmtId="3" fontId="9" fillId="0" borderId="17" xfId="0" applyNumberFormat="1" applyFont="1" applyFill="1" applyBorder="1" applyAlignment="1">
      <alignment horizontal="right" vertical="center" wrapText="1"/>
    </xf>
    <xf numFmtId="3" fontId="9" fillId="0" borderId="18" xfId="0" applyNumberFormat="1" applyFont="1" applyFill="1" applyBorder="1" applyAlignment="1">
      <alignment horizontal="right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horizontal="center" vertical="center" wrapText="1"/>
    </xf>
    <xf numFmtId="3" fontId="9" fillId="0" borderId="19" xfId="0" applyNumberFormat="1" applyFont="1" applyFill="1" applyBorder="1" applyAlignment="1">
      <alignment horizontal="right" vertical="center" wrapText="1"/>
    </xf>
    <xf numFmtId="3" fontId="9" fillId="0" borderId="21" xfId="0" applyNumberFormat="1" applyFont="1" applyFill="1" applyBorder="1" applyAlignment="1">
      <alignment horizontal="right" vertical="center" wrapText="1"/>
    </xf>
    <xf numFmtId="3" fontId="6" fillId="2" borderId="16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E90"/>
  <sheetViews>
    <sheetView tabSelected="1" zoomScale="90" zoomScaleNormal="90" workbookViewId="0">
      <selection activeCell="P15" sqref="P15"/>
    </sheetView>
  </sheetViews>
  <sheetFormatPr defaultRowHeight="15" x14ac:dyDescent="0.25"/>
  <cols>
    <col min="1" max="1" width="5.5703125" style="1" customWidth="1"/>
    <col min="2" max="2" width="59.85546875" style="2" customWidth="1"/>
    <col min="3" max="3" width="6.42578125" style="3" customWidth="1"/>
    <col min="4" max="4" width="15" style="4" customWidth="1"/>
    <col min="5" max="5" width="15.140625" style="4" customWidth="1"/>
    <col min="6" max="16384" width="9.140625" style="4"/>
  </cols>
  <sheetData>
    <row r="1" spans="1:5" ht="12.75" x14ac:dyDescent="0.2">
      <c r="A1" s="28" t="s">
        <v>189</v>
      </c>
      <c r="B1" s="29"/>
      <c r="C1" s="29"/>
      <c r="D1" s="30"/>
    </row>
    <row r="2" spans="1:5" ht="12.75" x14ac:dyDescent="0.2">
      <c r="A2" s="28" t="s">
        <v>187</v>
      </c>
      <c r="B2" s="29"/>
      <c r="C2" s="29"/>
      <c r="D2" s="30"/>
    </row>
    <row r="3" spans="1:5" ht="12.75" x14ac:dyDescent="0.2">
      <c r="A3" s="29"/>
      <c r="B3" s="29"/>
      <c r="C3" s="29"/>
      <c r="D3" s="31"/>
    </row>
    <row r="4" spans="1:5" ht="12.75" x14ac:dyDescent="0.2">
      <c r="A4" s="32"/>
      <c r="B4" s="32"/>
      <c r="C4" s="29"/>
      <c r="D4" s="30" t="s">
        <v>1</v>
      </c>
    </row>
    <row r="5" spans="1:5" ht="12.75" x14ac:dyDescent="0.2">
      <c r="A5" s="32"/>
      <c r="B5" s="32"/>
      <c r="C5" s="29"/>
      <c r="D5" s="28"/>
      <c r="E5" s="31" t="s">
        <v>0</v>
      </c>
    </row>
    <row r="6" spans="1:5" ht="15.75" x14ac:dyDescent="0.2">
      <c r="A6" s="76" t="s">
        <v>188</v>
      </c>
      <c r="B6" s="76"/>
      <c r="C6" s="76"/>
      <c r="D6" s="76"/>
      <c r="E6" s="76"/>
    </row>
    <row r="7" spans="1:5" ht="15.75" customHeight="1" x14ac:dyDescent="0.2">
      <c r="A7" s="77" t="s">
        <v>190</v>
      </c>
      <c r="B7" s="77"/>
      <c r="C7" s="77"/>
      <c r="D7" s="77"/>
      <c r="E7" s="77"/>
    </row>
    <row r="8" spans="1:5" ht="15.75" x14ac:dyDescent="0.25">
      <c r="A8" s="6"/>
      <c r="B8" s="32"/>
      <c r="C8" s="7"/>
      <c r="D8" s="5"/>
      <c r="E8" s="8"/>
    </row>
    <row r="9" spans="1:5" ht="16.5" thickBot="1" x14ac:dyDescent="0.3">
      <c r="A9" s="9"/>
      <c r="B9" s="10" t="s">
        <v>2</v>
      </c>
      <c r="C9" s="11"/>
      <c r="D9" s="12"/>
      <c r="E9" s="13" t="s">
        <v>3</v>
      </c>
    </row>
    <row r="10" spans="1:5" ht="48" customHeight="1" thickBot="1" x14ac:dyDescent="0.25">
      <c r="A10" s="14" t="s">
        <v>4</v>
      </c>
      <c r="B10" s="15" t="s">
        <v>5</v>
      </c>
      <c r="C10" s="16" t="s">
        <v>6</v>
      </c>
      <c r="D10" s="17" t="s">
        <v>7</v>
      </c>
      <c r="E10" s="18" t="s">
        <v>8</v>
      </c>
    </row>
    <row r="11" spans="1:5" ht="17.25" customHeight="1" thickBot="1" x14ac:dyDescent="0.25">
      <c r="A11" s="33" t="s">
        <v>9</v>
      </c>
      <c r="B11" s="34" t="s">
        <v>10</v>
      </c>
      <c r="C11" s="35" t="s">
        <v>11</v>
      </c>
      <c r="D11" s="36">
        <v>1</v>
      </c>
      <c r="E11" s="37">
        <v>2</v>
      </c>
    </row>
    <row r="12" spans="1:5" ht="19.5" customHeight="1" thickBot="1" x14ac:dyDescent="0.25">
      <c r="A12" s="38" t="s">
        <v>12</v>
      </c>
      <c r="B12" s="39" t="s">
        <v>13</v>
      </c>
      <c r="C12" s="40" t="s">
        <v>14</v>
      </c>
      <c r="D12" s="41" t="s">
        <v>15</v>
      </c>
      <c r="E12" s="42" t="s">
        <v>15</v>
      </c>
    </row>
    <row r="13" spans="1:5" ht="21" customHeight="1" thickBot="1" x14ac:dyDescent="0.25">
      <c r="A13" s="38" t="s">
        <v>16</v>
      </c>
      <c r="B13" s="39" t="s">
        <v>17</v>
      </c>
      <c r="C13" s="40" t="s">
        <v>18</v>
      </c>
      <c r="D13" s="41" t="s">
        <v>15</v>
      </c>
      <c r="E13" s="42" t="s">
        <v>15</v>
      </c>
    </row>
    <row r="14" spans="1:5" ht="60.75" customHeight="1" thickBot="1" x14ac:dyDescent="0.25">
      <c r="A14" s="38" t="s">
        <v>19</v>
      </c>
      <c r="B14" s="43" t="s">
        <v>20</v>
      </c>
      <c r="C14" s="45" t="s">
        <v>21</v>
      </c>
      <c r="D14" s="47">
        <v>5235248</v>
      </c>
      <c r="E14" s="46">
        <f>6838804+4896743-3741149-4804983</f>
        <v>3189415</v>
      </c>
    </row>
    <row r="15" spans="1:5" ht="78" customHeight="1" thickBot="1" x14ac:dyDescent="0.25">
      <c r="A15" s="38" t="s">
        <v>22</v>
      </c>
      <c r="B15" s="43" t="s">
        <v>23</v>
      </c>
      <c r="C15" s="45" t="s">
        <v>24</v>
      </c>
      <c r="D15" s="47">
        <v>1985455</v>
      </c>
      <c r="E15" s="46">
        <f>2746434+8422003+477792+2107321-10226541-2053178</f>
        <v>1473831</v>
      </c>
    </row>
    <row r="16" spans="1:5" ht="62.25" customHeight="1" thickBot="1" x14ac:dyDescent="0.25">
      <c r="A16" s="38" t="s">
        <v>25</v>
      </c>
      <c r="B16" s="43" t="s">
        <v>26</v>
      </c>
      <c r="C16" s="45" t="s">
        <v>27</v>
      </c>
      <c r="D16" s="47">
        <v>3281178</v>
      </c>
      <c r="E16" s="46">
        <f>1655815+1625363</f>
        <v>3281178</v>
      </c>
    </row>
    <row r="17" spans="1:5" ht="33" customHeight="1" thickBot="1" x14ac:dyDescent="0.25">
      <c r="A17" s="38" t="s">
        <v>28</v>
      </c>
      <c r="B17" s="43" t="s">
        <v>29</v>
      </c>
      <c r="C17" s="45" t="s">
        <v>30</v>
      </c>
      <c r="D17" s="47">
        <v>0</v>
      </c>
      <c r="E17" s="46">
        <v>0</v>
      </c>
    </row>
    <row r="18" spans="1:5" ht="76.150000000000006" customHeight="1" thickBot="1" x14ac:dyDescent="0.25">
      <c r="A18" s="38" t="s">
        <v>31</v>
      </c>
      <c r="B18" s="43" t="s">
        <v>32</v>
      </c>
      <c r="C18" s="45" t="s">
        <v>33</v>
      </c>
      <c r="D18" s="47">
        <v>0</v>
      </c>
      <c r="E18" s="46">
        <v>0</v>
      </c>
    </row>
    <row r="19" spans="1:5" ht="42" customHeight="1" thickBot="1" x14ac:dyDescent="0.25">
      <c r="A19" s="38" t="s">
        <v>34</v>
      </c>
      <c r="B19" s="44" t="s">
        <v>35</v>
      </c>
      <c r="C19" s="45" t="s">
        <v>36</v>
      </c>
      <c r="D19" s="47">
        <v>0</v>
      </c>
      <c r="E19" s="46">
        <v>0</v>
      </c>
    </row>
    <row r="20" spans="1:5" ht="61.5" customHeight="1" thickBot="1" x14ac:dyDescent="0.25">
      <c r="A20" s="38" t="s">
        <v>37</v>
      </c>
      <c r="B20" s="43" t="s">
        <v>38</v>
      </c>
      <c r="C20" s="45" t="s">
        <v>39</v>
      </c>
      <c r="D20" s="47">
        <v>0</v>
      </c>
      <c r="E20" s="46">
        <v>0</v>
      </c>
    </row>
    <row r="21" spans="1:5" ht="56.25" customHeight="1" thickBot="1" x14ac:dyDescent="0.25">
      <c r="A21" s="38" t="s">
        <v>40</v>
      </c>
      <c r="B21" s="44" t="s">
        <v>41</v>
      </c>
      <c r="C21" s="45" t="s">
        <v>42</v>
      </c>
      <c r="D21" s="47">
        <v>0</v>
      </c>
      <c r="E21" s="46">
        <v>0</v>
      </c>
    </row>
    <row r="22" spans="1:5" ht="32.25" customHeight="1" thickBot="1" x14ac:dyDescent="0.25">
      <c r="A22" s="38" t="s">
        <v>43</v>
      </c>
      <c r="B22" s="43" t="s">
        <v>44</v>
      </c>
      <c r="C22" s="45" t="s">
        <v>45</v>
      </c>
      <c r="D22" s="48">
        <f>D14+D15+D16+D17+D18+D20</f>
        <v>10501881</v>
      </c>
      <c r="E22" s="49">
        <f>E14+E15+E16+E17+E18+E20</f>
        <v>7944424</v>
      </c>
    </row>
    <row r="23" spans="1:5" ht="21" customHeight="1" thickBot="1" x14ac:dyDescent="0.25">
      <c r="A23" s="38" t="s">
        <v>46</v>
      </c>
      <c r="B23" s="43" t="s">
        <v>47</v>
      </c>
      <c r="C23" s="45" t="s">
        <v>48</v>
      </c>
      <c r="D23" s="50" t="s">
        <v>49</v>
      </c>
      <c r="E23" s="51" t="s">
        <v>49</v>
      </c>
    </row>
    <row r="24" spans="1:5" ht="161.25" customHeight="1" thickBot="1" x14ac:dyDescent="0.25">
      <c r="A24" s="38" t="s">
        <v>50</v>
      </c>
      <c r="B24" s="43" t="s">
        <v>51</v>
      </c>
      <c r="C24" s="45" t="s">
        <v>52</v>
      </c>
      <c r="D24" s="47">
        <v>2369486</v>
      </c>
      <c r="E24" s="46">
        <f>121198+2561137</f>
        <v>2682335</v>
      </c>
    </row>
    <row r="25" spans="1:5" ht="33" customHeight="1" thickBot="1" x14ac:dyDescent="0.25">
      <c r="A25" s="52" t="s">
        <v>53</v>
      </c>
      <c r="B25" s="43" t="s">
        <v>54</v>
      </c>
      <c r="C25" s="53">
        <v>20</v>
      </c>
      <c r="D25" s="50" t="s">
        <v>49</v>
      </c>
      <c r="E25" s="51" t="s">
        <v>49</v>
      </c>
    </row>
    <row r="26" spans="1:5" ht="102.75" customHeight="1" thickBot="1" x14ac:dyDescent="0.25">
      <c r="A26" s="52" t="s">
        <v>55</v>
      </c>
      <c r="B26" s="43" t="s">
        <v>56</v>
      </c>
      <c r="C26" s="53">
        <v>21</v>
      </c>
      <c r="D26" s="47">
        <v>102299</v>
      </c>
      <c r="E26" s="46">
        <f>25763+54300+6804</f>
        <v>86867</v>
      </c>
    </row>
    <row r="27" spans="1:5" ht="39.75" customHeight="1" thickBot="1" x14ac:dyDescent="0.25">
      <c r="A27" s="52" t="s">
        <v>57</v>
      </c>
      <c r="B27" s="43" t="s">
        <v>58</v>
      </c>
      <c r="C27" s="45" t="s">
        <v>59</v>
      </c>
      <c r="D27" s="47">
        <v>32988388</v>
      </c>
      <c r="E27" s="46">
        <v>11620462</v>
      </c>
    </row>
    <row r="28" spans="1:5" ht="58.9" customHeight="1" thickBot="1" x14ac:dyDescent="0.25">
      <c r="A28" s="52" t="s">
        <v>60</v>
      </c>
      <c r="B28" s="43" t="s">
        <v>61</v>
      </c>
      <c r="C28" s="53">
        <v>22</v>
      </c>
      <c r="D28" s="47">
        <v>0</v>
      </c>
      <c r="E28" s="46">
        <v>0</v>
      </c>
    </row>
    <row r="29" spans="1:5" ht="36" customHeight="1" thickBot="1" x14ac:dyDescent="0.25">
      <c r="A29" s="54" t="s">
        <v>62</v>
      </c>
      <c r="B29" s="55" t="s">
        <v>63</v>
      </c>
      <c r="C29" s="56" t="s">
        <v>64</v>
      </c>
      <c r="D29" s="57"/>
      <c r="E29" s="58">
        <v>0</v>
      </c>
    </row>
    <row r="30" spans="1:5" ht="116.25" customHeight="1" thickBot="1" x14ac:dyDescent="0.25">
      <c r="A30" s="52" t="s">
        <v>65</v>
      </c>
      <c r="B30" s="43" t="s">
        <v>66</v>
      </c>
      <c r="C30" s="53">
        <v>23</v>
      </c>
      <c r="D30" s="47">
        <v>17871</v>
      </c>
      <c r="E30" s="46">
        <v>17980</v>
      </c>
    </row>
    <row r="31" spans="1:5" ht="45.75" customHeight="1" thickBot="1" x14ac:dyDescent="0.25">
      <c r="A31" s="54" t="s">
        <v>67</v>
      </c>
      <c r="B31" s="55" t="s">
        <v>68</v>
      </c>
      <c r="C31" s="59">
        <v>24</v>
      </c>
      <c r="D31" s="57">
        <v>0</v>
      </c>
      <c r="E31" s="58">
        <v>0</v>
      </c>
    </row>
    <row r="32" spans="1:5" ht="147" customHeight="1" thickBot="1" x14ac:dyDescent="0.25">
      <c r="A32" s="52" t="s">
        <v>69</v>
      </c>
      <c r="B32" s="43" t="s">
        <v>70</v>
      </c>
      <c r="C32" s="53">
        <v>25</v>
      </c>
      <c r="D32" s="47">
        <v>600891</v>
      </c>
      <c r="E32" s="46">
        <f>85584+335581</f>
        <v>421165</v>
      </c>
    </row>
    <row r="33" spans="1:5" ht="44.25" customHeight="1" thickBot="1" x14ac:dyDescent="0.25">
      <c r="A33" s="52" t="s">
        <v>71</v>
      </c>
      <c r="B33" s="44" t="s">
        <v>72</v>
      </c>
      <c r="C33" s="53">
        <v>26</v>
      </c>
      <c r="D33" s="47">
        <v>265310</v>
      </c>
      <c r="E33" s="46">
        <v>85584</v>
      </c>
    </row>
    <row r="34" spans="1:5" ht="89.25" customHeight="1" thickBot="1" x14ac:dyDescent="0.25">
      <c r="A34" s="52" t="s">
        <v>73</v>
      </c>
      <c r="B34" s="43" t="s">
        <v>74</v>
      </c>
      <c r="C34" s="53">
        <v>27</v>
      </c>
      <c r="D34" s="47">
        <v>0</v>
      </c>
      <c r="E34" s="46">
        <v>0</v>
      </c>
    </row>
    <row r="35" spans="1:5" ht="20.25" customHeight="1" thickBot="1" x14ac:dyDescent="0.25">
      <c r="A35" s="52" t="s">
        <v>75</v>
      </c>
      <c r="B35" s="43" t="s">
        <v>76</v>
      </c>
      <c r="C35" s="53">
        <v>30</v>
      </c>
      <c r="D35" s="48">
        <f>D26+D30+D32+D34</f>
        <v>721061</v>
      </c>
      <c r="E35" s="49">
        <f>E26+E30+E32+E34</f>
        <v>526012</v>
      </c>
    </row>
    <row r="36" spans="1:5" ht="21" customHeight="1" thickBot="1" x14ac:dyDescent="0.25">
      <c r="A36" s="52" t="s">
        <v>77</v>
      </c>
      <c r="B36" s="43" t="s">
        <v>78</v>
      </c>
      <c r="C36" s="53">
        <v>31</v>
      </c>
      <c r="D36" s="48">
        <v>0</v>
      </c>
      <c r="E36" s="49">
        <v>0</v>
      </c>
    </row>
    <row r="37" spans="1:5" ht="19.5" customHeight="1" thickBot="1" x14ac:dyDescent="0.25">
      <c r="A37" s="52" t="s">
        <v>79</v>
      </c>
      <c r="B37" s="43" t="s">
        <v>80</v>
      </c>
      <c r="C37" s="53">
        <v>32</v>
      </c>
      <c r="D37" s="50" t="s">
        <v>49</v>
      </c>
      <c r="E37" s="51" t="s">
        <v>49</v>
      </c>
    </row>
    <row r="38" spans="1:5" ht="177.75" customHeight="1" thickBot="1" x14ac:dyDescent="0.25">
      <c r="A38" s="52" t="s">
        <v>81</v>
      </c>
      <c r="B38" s="60" t="s">
        <v>82</v>
      </c>
      <c r="C38" s="53">
        <v>33</v>
      </c>
      <c r="D38" s="47">
        <v>12104</v>
      </c>
      <c r="E38" s="46">
        <f>5865+41211</f>
        <v>47076</v>
      </c>
    </row>
    <row r="39" spans="1:5" ht="49.35" customHeight="1" thickBot="1" x14ac:dyDescent="0.25">
      <c r="A39" s="52" t="s">
        <v>83</v>
      </c>
      <c r="B39" s="61" t="s">
        <v>84</v>
      </c>
      <c r="C39" s="45" t="s">
        <v>85</v>
      </c>
      <c r="D39" s="47">
        <v>27800</v>
      </c>
      <c r="E39" s="46">
        <v>13000</v>
      </c>
    </row>
    <row r="40" spans="1:5" ht="21.75" customHeight="1" thickBot="1" x14ac:dyDescent="0.25">
      <c r="A40" s="52" t="s">
        <v>86</v>
      </c>
      <c r="B40" s="43" t="s">
        <v>87</v>
      </c>
      <c r="C40" s="53">
        <v>34</v>
      </c>
      <c r="D40" s="50" t="s">
        <v>49</v>
      </c>
      <c r="E40" s="51" t="s">
        <v>49</v>
      </c>
    </row>
    <row r="41" spans="1:5" ht="129" customHeight="1" thickBot="1" x14ac:dyDescent="0.25">
      <c r="A41" s="52" t="s">
        <v>88</v>
      </c>
      <c r="B41" s="43" t="s">
        <v>89</v>
      </c>
      <c r="C41" s="53">
        <v>35</v>
      </c>
      <c r="D41" s="47">
        <v>2605</v>
      </c>
      <c r="E41" s="46">
        <v>5638</v>
      </c>
    </row>
    <row r="42" spans="1:5" ht="33" customHeight="1" thickBot="1" x14ac:dyDescent="0.25">
      <c r="A42" s="52" t="s">
        <v>90</v>
      </c>
      <c r="B42" s="44" t="s">
        <v>91</v>
      </c>
      <c r="C42" s="53" t="s">
        <v>92</v>
      </c>
      <c r="D42" s="47">
        <v>0</v>
      </c>
      <c r="E42" s="46">
        <v>0</v>
      </c>
    </row>
    <row r="43" spans="1:5" ht="18.75" customHeight="1" thickBot="1" x14ac:dyDescent="0.25">
      <c r="A43" s="52" t="s">
        <v>93</v>
      </c>
      <c r="B43" s="43" t="s">
        <v>87</v>
      </c>
      <c r="C43" s="53">
        <v>36</v>
      </c>
      <c r="D43" s="62" t="s">
        <v>94</v>
      </c>
      <c r="E43" s="63" t="s">
        <v>95</v>
      </c>
    </row>
    <row r="44" spans="1:5" ht="23.25" customHeight="1" thickBot="1" x14ac:dyDescent="0.25">
      <c r="A44" s="52" t="s">
        <v>96</v>
      </c>
      <c r="B44" s="43" t="s">
        <v>97</v>
      </c>
      <c r="C44" s="53">
        <v>40</v>
      </c>
      <c r="D44" s="48">
        <f>D38+D39+D41+D42</f>
        <v>42509</v>
      </c>
      <c r="E44" s="49">
        <f>E38+E39+E41+E42</f>
        <v>65714</v>
      </c>
    </row>
    <row r="45" spans="1:5" ht="75.400000000000006" customHeight="1" thickBot="1" x14ac:dyDescent="0.25">
      <c r="A45" s="52" t="s">
        <v>98</v>
      </c>
      <c r="B45" s="43" t="s">
        <v>99</v>
      </c>
      <c r="C45" s="53">
        <v>41</v>
      </c>
      <c r="D45" s="47">
        <v>0</v>
      </c>
      <c r="E45" s="46">
        <v>0</v>
      </c>
    </row>
    <row r="46" spans="1:5" ht="30.75" customHeight="1" thickBot="1" x14ac:dyDescent="0.25">
      <c r="A46" s="52" t="s">
        <v>100</v>
      </c>
      <c r="B46" s="44" t="s">
        <v>101</v>
      </c>
      <c r="C46" s="53" t="s">
        <v>102</v>
      </c>
      <c r="D46" s="47">
        <v>0</v>
      </c>
      <c r="E46" s="46">
        <v>0</v>
      </c>
    </row>
    <row r="47" spans="1:5" ht="19.5" customHeight="1" thickBot="1" x14ac:dyDescent="0.25">
      <c r="A47" s="52" t="s">
        <v>103</v>
      </c>
      <c r="B47" s="43" t="s">
        <v>104</v>
      </c>
      <c r="C47" s="53">
        <v>42</v>
      </c>
      <c r="D47" s="47">
        <v>0</v>
      </c>
      <c r="E47" s="46">
        <v>0</v>
      </c>
    </row>
    <row r="48" spans="1:5" ht="32.25" customHeight="1" thickBot="1" x14ac:dyDescent="0.25">
      <c r="A48" s="52" t="s">
        <v>105</v>
      </c>
      <c r="B48" s="43" t="s">
        <v>106</v>
      </c>
      <c r="C48" s="53">
        <v>45</v>
      </c>
      <c r="D48" s="48">
        <f>D24+D35+D36+D44+D45+D46+D47</f>
        <v>3133056</v>
      </c>
      <c r="E48" s="49">
        <f>E24+E35+E36+E44+E45+E46+E47</f>
        <v>3274061</v>
      </c>
    </row>
    <row r="49" spans="1:5" ht="20.25" customHeight="1" thickBot="1" x14ac:dyDescent="0.25">
      <c r="A49" s="52" t="s">
        <v>107</v>
      </c>
      <c r="B49" s="43" t="s">
        <v>108</v>
      </c>
      <c r="C49" s="53">
        <v>46</v>
      </c>
      <c r="D49" s="48">
        <f>D22+D48</f>
        <v>13634937</v>
      </c>
      <c r="E49" s="49">
        <f>E22+E48</f>
        <v>11218485</v>
      </c>
    </row>
    <row r="50" spans="1:5" ht="17.25" customHeight="1" thickBot="1" x14ac:dyDescent="0.25">
      <c r="A50" s="52" t="s">
        <v>109</v>
      </c>
      <c r="B50" s="43" t="s">
        <v>110</v>
      </c>
      <c r="C50" s="53">
        <v>50</v>
      </c>
      <c r="D50" s="50" t="s">
        <v>49</v>
      </c>
      <c r="E50" s="51" t="s">
        <v>49</v>
      </c>
    </row>
    <row r="51" spans="1:5" ht="30.75" customHeight="1" thickBot="1" x14ac:dyDescent="0.25">
      <c r="A51" s="52" t="s">
        <v>111</v>
      </c>
      <c r="B51" s="43" t="s">
        <v>112</v>
      </c>
      <c r="C51" s="53">
        <v>51</v>
      </c>
      <c r="D51" s="50" t="s">
        <v>49</v>
      </c>
      <c r="E51" s="51" t="s">
        <v>49</v>
      </c>
    </row>
    <row r="52" spans="1:5" ht="63.75" customHeight="1" thickBot="1" x14ac:dyDescent="0.25">
      <c r="A52" s="52" t="s">
        <v>113</v>
      </c>
      <c r="B52" s="43" t="s">
        <v>114</v>
      </c>
      <c r="C52" s="53">
        <v>52</v>
      </c>
      <c r="D52" s="47">
        <v>2855</v>
      </c>
      <c r="E52" s="46">
        <v>5855</v>
      </c>
    </row>
    <row r="53" spans="1:5" ht="29.25" customHeight="1" thickBot="1" x14ac:dyDescent="0.25">
      <c r="A53" s="52" t="s">
        <v>115</v>
      </c>
      <c r="B53" s="44" t="s">
        <v>116</v>
      </c>
      <c r="C53" s="53">
        <v>53</v>
      </c>
      <c r="D53" s="47">
        <v>0</v>
      </c>
      <c r="E53" s="46">
        <v>0</v>
      </c>
    </row>
    <row r="54" spans="1:5" ht="61.15" customHeight="1" thickBot="1" x14ac:dyDescent="0.25">
      <c r="A54" s="52" t="s">
        <v>117</v>
      </c>
      <c r="B54" s="43" t="s">
        <v>118</v>
      </c>
      <c r="C54" s="53">
        <v>54</v>
      </c>
      <c r="D54" s="47">
        <v>0</v>
      </c>
      <c r="E54" s="46">
        <v>0</v>
      </c>
    </row>
    <row r="55" spans="1:5" ht="35.25" customHeight="1" thickBot="1" x14ac:dyDescent="0.25">
      <c r="A55" s="52" t="s">
        <v>119</v>
      </c>
      <c r="B55" s="43" t="s">
        <v>120</v>
      </c>
      <c r="C55" s="53">
        <v>55</v>
      </c>
      <c r="D55" s="47">
        <v>21369</v>
      </c>
      <c r="E55" s="46">
        <v>21369</v>
      </c>
    </row>
    <row r="56" spans="1:5" ht="18.75" customHeight="1" thickBot="1" x14ac:dyDescent="0.25">
      <c r="A56" s="52" t="s">
        <v>121</v>
      </c>
      <c r="B56" s="43" t="s">
        <v>122</v>
      </c>
      <c r="C56" s="53">
        <v>58</v>
      </c>
      <c r="D56" s="48">
        <f>D52+D54+D55</f>
        <v>24224</v>
      </c>
      <c r="E56" s="49">
        <f>E52+E54+E55</f>
        <v>27224</v>
      </c>
    </row>
    <row r="57" spans="1:5" ht="31.5" customHeight="1" thickBot="1" x14ac:dyDescent="0.25">
      <c r="A57" s="52" t="s">
        <v>123</v>
      </c>
      <c r="B57" s="43" t="s">
        <v>124</v>
      </c>
      <c r="C57" s="53">
        <v>59</v>
      </c>
      <c r="D57" s="50" t="s">
        <v>49</v>
      </c>
      <c r="E57" s="51" t="s">
        <v>49</v>
      </c>
    </row>
    <row r="58" spans="1:5" ht="90" customHeight="1" thickBot="1" x14ac:dyDescent="0.25">
      <c r="A58" s="54" t="s">
        <v>125</v>
      </c>
      <c r="B58" s="64" t="s">
        <v>191</v>
      </c>
      <c r="C58" s="59">
        <v>60</v>
      </c>
      <c r="D58" s="57">
        <v>33221386</v>
      </c>
      <c r="E58" s="58">
        <f>232998+41211+11620462</f>
        <v>11894671</v>
      </c>
    </row>
    <row r="59" spans="1:5" ht="42.75" customHeight="1" thickBot="1" x14ac:dyDescent="0.25">
      <c r="A59" s="52" t="s">
        <v>126</v>
      </c>
      <c r="B59" s="43" t="s">
        <v>127</v>
      </c>
      <c r="C59" s="53" t="s">
        <v>128</v>
      </c>
      <c r="D59" s="47">
        <v>32988388</v>
      </c>
      <c r="E59" s="75">
        <v>11620462</v>
      </c>
    </row>
    <row r="60" spans="1:5" ht="45.75" customHeight="1" thickBot="1" x14ac:dyDescent="0.25">
      <c r="A60" s="54" t="s">
        <v>129</v>
      </c>
      <c r="B60" s="55" t="s">
        <v>130</v>
      </c>
      <c r="C60" s="59">
        <v>61</v>
      </c>
      <c r="D60" s="57">
        <v>232998</v>
      </c>
      <c r="E60" s="58">
        <f>232998+41211</f>
        <v>274209</v>
      </c>
    </row>
    <row r="61" spans="1:5" ht="18.75" customHeight="1" thickBot="1" x14ac:dyDescent="0.25">
      <c r="A61" s="52" t="s">
        <v>131</v>
      </c>
      <c r="B61" s="44" t="s">
        <v>132</v>
      </c>
      <c r="C61" s="53" t="s">
        <v>133</v>
      </c>
      <c r="D61" s="47">
        <v>0</v>
      </c>
      <c r="E61" s="46">
        <v>0</v>
      </c>
    </row>
    <row r="62" spans="1:5" ht="103.5" customHeight="1" thickBot="1" x14ac:dyDescent="0.25">
      <c r="A62" s="54" t="s">
        <v>134</v>
      </c>
      <c r="B62" s="64" t="s">
        <v>135</v>
      </c>
      <c r="C62" s="59">
        <v>62</v>
      </c>
      <c r="D62" s="57">
        <v>266178</v>
      </c>
      <c r="E62" s="58">
        <f>79964+53144+26342+27613+761+2521+2530+66782+15544</f>
        <v>275201</v>
      </c>
    </row>
    <row r="63" spans="1:5" ht="19.5" customHeight="1" thickBot="1" x14ac:dyDescent="0.25">
      <c r="A63" s="52" t="s">
        <v>136</v>
      </c>
      <c r="B63" s="44" t="s">
        <v>137</v>
      </c>
      <c r="C63" s="53">
        <v>63</v>
      </c>
      <c r="D63" s="50" t="s">
        <v>49</v>
      </c>
      <c r="E63" s="51" t="s">
        <v>49</v>
      </c>
    </row>
    <row r="64" spans="1:5" ht="45" customHeight="1" thickBot="1" x14ac:dyDescent="0.25">
      <c r="A64" s="54" t="s">
        <v>138</v>
      </c>
      <c r="B64" s="55" t="s">
        <v>139</v>
      </c>
      <c r="C64" s="59" t="s">
        <v>140</v>
      </c>
      <c r="D64" s="57">
        <v>186950</v>
      </c>
      <c r="E64" s="58">
        <f>79964+53144+26342+27613+761+2521+2530</f>
        <v>192875</v>
      </c>
    </row>
    <row r="65" spans="1:5" ht="34.5" customHeight="1" thickBot="1" x14ac:dyDescent="0.25">
      <c r="A65" s="52" t="s">
        <v>141</v>
      </c>
      <c r="B65" s="44" t="s">
        <v>142</v>
      </c>
      <c r="C65" s="53">
        <v>64</v>
      </c>
      <c r="D65" s="47">
        <v>0</v>
      </c>
      <c r="E65" s="46">
        <v>0</v>
      </c>
    </row>
    <row r="66" spans="1:5" ht="145.5" customHeight="1" thickBot="1" x14ac:dyDescent="0.25">
      <c r="A66" s="54" t="s">
        <v>143</v>
      </c>
      <c r="B66" s="64" t="s">
        <v>144</v>
      </c>
      <c r="C66" s="59">
        <v>65</v>
      </c>
      <c r="D66" s="57">
        <v>277414</v>
      </c>
      <c r="E66" s="58">
        <f>77657+85584</f>
        <v>163241</v>
      </c>
    </row>
    <row r="67" spans="1:5" ht="33.75" customHeight="1" thickBot="1" x14ac:dyDescent="0.25">
      <c r="A67" s="52" t="s">
        <v>145</v>
      </c>
      <c r="B67" s="44" t="s">
        <v>146</v>
      </c>
      <c r="C67" s="53">
        <v>66</v>
      </c>
      <c r="D67" s="47">
        <v>12105</v>
      </c>
      <c r="E67" s="46">
        <v>77657</v>
      </c>
    </row>
    <row r="68" spans="1:5" ht="88.9" customHeight="1" thickBot="1" x14ac:dyDescent="0.25">
      <c r="A68" s="54" t="s">
        <v>147</v>
      </c>
      <c r="B68" s="64" t="s">
        <v>148</v>
      </c>
      <c r="C68" s="59">
        <v>70</v>
      </c>
      <c r="D68" s="57">
        <v>0</v>
      </c>
      <c r="E68" s="58">
        <v>0</v>
      </c>
    </row>
    <row r="69" spans="1:5" ht="102.2" customHeight="1" thickBot="1" x14ac:dyDescent="0.25">
      <c r="A69" s="52" t="s">
        <v>149</v>
      </c>
      <c r="B69" s="43" t="s">
        <v>150</v>
      </c>
      <c r="C69" s="53">
        <v>71</v>
      </c>
      <c r="D69" s="47">
        <v>0</v>
      </c>
      <c r="E69" s="46">
        <v>0</v>
      </c>
    </row>
    <row r="70" spans="1:5" ht="35.25" customHeight="1" thickBot="1" x14ac:dyDescent="0.25">
      <c r="A70" s="54" t="s">
        <v>151</v>
      </c>
      <c r="B70" s="64" t="s">
        <v>152</v>
      </c>
      <c r="C70" s="59">
        <v>72</v>
      </c>
      <c r="D70" s="57">
        <v>338253</v>
      </c>
      <c r="E70" s="58">
        <f>345508+13164+4357</f>
        <v>363029</v>
      </c>
    </row>
    <row r="71" spans="1:5" ht="60.75" customHeight="1" thickBot="1" x14ac:dyDescent="0.25">
      <c r="A71" s="52" t="s">
        <v>153</v>
      </c>
      <c r="B71" s="43" t="s">
        <v>154</v>
      </c>
      <c r="C71" s="53">
        <v>73</v>
      </c>
      <c r="D71" s="47">
        <v>37271</v>
      </c>
      <c r="E71" s="46">
        <v>60071</v>
      </c>
    </row>
    <row r="72" spans="1:5" s="19" customFormat="1" ht="21" customHeight="1" thickBot="1" x14ac:dyDescent="0.25">
      <c r="A72" s="54" t="s">
        <v>155</v>
      </c>
      <c r="B72" s="64" t="s">
        <v>156</v>
      </c>
      <c r="C72" s="59" t="s">
        <v>157</v>
      </c>
      <c r="D72" s="65" t="s">
        <v>49</v>
      </c>
      <c r="E72" s="66" t="s">
        <v>49</v>
      </c>
    </row>
    <row r="73" spans="1:5" ht="21.75" customHeight="1" thickBot="1" x14ac:dyDescent="0.25">
      <c r="A73" s="52" t="s">
        <v>158</v>
      </c>
      <c r="B73" s="43" t="s">
        <v>159</v>
      </c>
      <c r="C73" s="53">
        <v>74</v>
      </c>
      <c r="D73" s="48">
        <v>0</v>
      </c>
      <c r="E73" s="49">
        <v>0</v>
      </c>
    </row>
    <row r="74" spans="1:5" ht="31.5" customHeight="1" thickBot="1" x14ac:dyDescent="0.25">
      <c r="A74" s="54" t="s">
        <v>160</v>
      </c>
      <c r="B74" s="67" t="s">
        <v>161</v>
      </c>
      <c r="C74" s="59">
        <v>75</v>
      </c>
      <c r="D74" s="68">
        <v>0</v>
      </c>
      <c r="E74" s="69">
        <v>0</v>
      </c>
    </row>
    <row r="75" spans="1:5" ht="33" customHeight="1" thickBot="1" x14ac:dyDescent="0.25">
      <c r="A75" s="52" t="s">
        <v>162</v>
      </c>
      <c r="B75" s="43" t="s">
        <v>163</v>
      </c>
      <c r="C75" s="53">
        <v>78</v>
      </c>
      <c r="D75" s="48">
        <f>D58+D62+D66+D68+D69+D70+D71+D73+D74</f>
        <v>34140502</v>
      </c>
      <c r="E75" s="49">
        <f>E58+E62+E66+E68+E69+E70+E71+E73+E74</f>
        <v>12756213</v>
      </c>
    </row>
    <row r="76" spans="1:5" ht="16.5" customHeight="1" thickBot="1" x14ac:dyDescent="0.25">
      <c r="A76" s="54" t="s">
        <v>164</v>
      </c>
      <c r="B76" s="64" t="s">
        <v>165</v>
      </c>
      <c r="C76" s="59">
        <v>79</v>
      </c>
      <c r="D76" s="68">
        <f>D56+D75</f>
        <v>34164726</v>
      </c>
      <c r="E76" s="69">
        <f>E56+E75</f>
        <v>12783437</v>
      </c>
    </row>
    <row r="77" spans="1:5" ht="51" customHeight="1" thickBot="1" x14ac:dyDescent="0.25">
      <c r="A77" s="52" t="s">
        <v>166</v>
      </c>
      <c r="B77" s="43" t="s">
        <v>167</v>
      </c>
      <c r="C77" s="53">
        <v>80</v>
      </c>
      <c r="D77" s="48">
        <f>D49-D76</f>
        <v>-20529789</v>
      </c>
      <c r="E77" s="49">
        <f>E49-E76</f>
        <v>-1564952</v>
      </c>
    </row>
    <row r="78" spans="1:5" ht="22.5" customHeight="1" thickBot="1" x14ac:dyDescent="0.25">
      <c r="A78" s="54" t="s">
        <v>168</v>
      </c>
      <c r="B78" s="64" t="s">
        <v>169</v>
      </c>
      <c r="C78" s="59">
        <v>83</v>
      </c>
      <c r="D78" s="65" t="s">
        <v>49</v>
      </c>
      <c r="E78" s="66" t="s">
        <v>49</v>
      </c>
    </row>
    <row r="79" spans="1:5" ht="57.75" customHeight="1" thickBot="1" x14ac:dyDescent="0.25">
      <c r="A79" s="52" t="s">
        <v>170</v>
      </c>
      <c r="B79" s="43" t="s">
        <v>171</v>
      </c>
      <c r="C79" s="53">
        <v>84</v>
      </c>
      <c r="D79" s="47">
        <v>3600270</v>
      </c>
      <c r="E79" s="46">
        <f>3281178+319092</f>
        <v>3600270</v>
      </c>
    </row>
    <row r="80" spans="1:5" ht="32.25" customHeight="1" thickBot="1" x14ac:dyDescent="0.25">
      <c r="A80" s="54" t="s">
        <v>172</v>
      </c>
      <c r="B80" s="64" t="s">
        <v>173</v>
      </c>
      <c r="C80" s="59">
        <v>85</v>
      </c>
      <c r="D80" s="57">
        <v>1736955</v>
      </c>
      <c r="E80" s="58">
        <v>8918090</v>
      </c>
    </row>
    <row r="81" spans="1:5" ht="30" customHeight="1" thickBot="1" x14ac:dyDescent="0.25">
      <c r="A81" s="52" t="s">
        <v>174</v>
      </c>
      <c r="B81" s="43" t="s">
        <v>175</v>
      </c>
      <c r="C81" s="53">
        <v>86</v>
      </c>
      <c r="D81" s="47">
        <v>0</v>
      </c>
      <c r="E81" s="46">
        <v>0</v>
      </c>
    </row>
    <row r="82" spans="1:5" ht="33.75" customHeight="1" thickBot="1" x14ac:dyDescent="0.25">
      <c r="A82" s="54" t="s">
        <v>176</v>
      </c>
      <c r="B82" s="64" t="s">
        <v>177</v>
      </c>
      <c r="C82" s="59">
        <v>87</v>
      </c>
      <c r="D82" s="57">
        <v>0</v>
      </c>
      <c r="E82" s="58">
        <v>0</v>
      </c>
    </row>
    <row r="83" spans="1:5" ht="33" customHeight="1" thickBot="1" x14ac:dyDescent="0.25">
      <c r="A83" s="52" t="s">
        <v>178</v>
      </c>
      <c r="B83" s="43" t="s">
        <v>179</v>
      </c>
      <c r="C83" s="53">
        <v>88</v>
      </c>
      <c r="D83" s="48">
        <v>25867014</v>
      </c>
      <c r="E83" s="49">
        <v>14083312</v>
      </c>
    </row>
    <row r="84" spans="1:5" ht="32.85" customHeight="1" thickBot="1" x14ac:dyDescent="0.25">
      <c r="A84" s="70" t="s">
        <v>180</v>
      </c>
      <c r="B84" s="71" t="s">
        <v>181</v>
      </c>
      <c r="C84" s="72">
        <v>90</v>
      </c>
      <c r="D84" s="73">
        <f>D79+D80-D81+D82-D83</f>
        <v>-20529789</v>
      </c>
      <c r="E84" s="74">
        <f>E79+E80-E81+E82-E83</f>
        <v>-1564952</v>
      </c>
    </row>
    <row r="85" spans="1:5" ht="12.75" customHeight="1" x14ac:dyDescent="0.2">
      <c r="A85" s="20"/>
      <c r="B85" s="21"/>
      <c r="C85" s="21"/>
      <c r="D85" s="22"/>
      <c r="E85" s="22"/>
    </row>
    <row r="86" spans="1:5" ht="13.5" customHeight="1" x14ac:dyDescent="0.2">
      <c r="A86" s="20"/>
      <c r="B86" s="23" t="s">
        <v>182</v>
      </c>
      <c r="C86" s="24"/>
      <c r="D86" s="22"/>
      <c r="E86" s="22"/>
    </row>
    <row r="87" spans="1:5" ht="16.5" customHeight="1" x14ac:dyDescent="0.2">
      <c r="A87" s="25"/>
      <c r="B87" s="26" t="s">
        <v>183</v>
      </c>
      <c r="C87" s="27"/>
      <c r="D87" s="5"/>
      <c r="E87" s="5"/>
    </row>
    <row r="88" spans="1:5" ht="11.25" customHeight="1" x14ac:dyDescent="0.25">
      <c r="A88" s="25"/>
      <c r="D88" s="5"/>
      <c r="E88" s="5"/>
    </row>
    <row r="89" spans="1:5" ht="19.5" customHeight="1" x14ac:dyDescent="0.25">
      <c r="A89" s="25"/>
      <c r="B89" s="3" t="s">
        <v>184</v>
      </c>
      <c r="C89" s="78" t="s">
        <v>185</v>
      </c>
      <c r="D89" s="78"/>
      <c r="E89" s="78"/>
    </row>
    <row r="90" spans="1:5" ht="14.25" customHeight="1" x14ac:dyDescent="0.25">
      <c r="A90" s="25"/>
      <c r="B90" s="3"/>
      <c r="D90" s="78" t="s">
        <v>186</v>
      </c>
      <c r="E90" s="78"/>
    </row>
  </sheetData>
  <sheetProtection selectLockedCells="1" selectUnlockedCells="1"/>
  <mergeCells count="4">
    <mergeCell ref="A6:E6"/>
    <mergeCell ref="A7:E7"/>
    <mergeCell ref="C89:E89"/>
    <mergeCell ref="D90:E90"/>
  </mergeCells>
  <pageMargins left="0.60069444444444442" right="0" top="0.69652777777777775" bottom="0.19652777777777777" header="0.51180555555555551" footer="0.51180555555555551"/>
  <pageSetup paperSize="9" scale="95" firstPageNumber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ANFP 31.12.2016</vt:lpstr>
      <vt:lpstr>'ANFP 31.12.2016'!Print_Area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Serban</dc:creator>
  <cp:lastModifiedBy>Luminita Dumitrescu</cp:lastModifiedBy>
  <cp:lastPrinted>2017-01-20T09:53:13Z</cp:lastPrinted>
  <dcterms:created xsi:type="dcterms:W3CDTF">2016-07-26T04:29:13Z</dcterms:created>
  <dcterms:modified xsi:type="dcterms:W3CDTF">2017-04-03T08:57:55Z</dcterms:modified>
</cp:coreProperties>
</file>