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620" windowHeight="12405"/>
  </bookViews>
  <sheets>
    <sheet name="Buget ANFP 2018 (2)" sheetId="1" r:id="rId1"/>
  </sheets>
  <definedNames>
    <definedName name="_xlnm.Print_Area" localSheetId="0">'Buget ANFP 2018 (2)'!$D$1:$N$201</definedName>
  </definedNames>
  <calcPr calcId="145621"/>
</workbook>
</file>

<file path=xl/calcChain.xml><?xml version="1.0" encoding="utf-8"?>
<calcChain xmlns="http://schemas.openxmlformats.org/spreadsheetml/2006/main">
  <c r="G185" i="1" l="1"/>
  <c r="G184" i="1"/>
  <c r="G183" i="1"/>
  <c r="G181" i="1"/>
  <c r="I180" i="1"/>
  <c r="G180" i="1"/>
  <c r="I179" i="1"/>
  <c r="G179" i="1" s="1"/>
  <c r="I178" i="1"/>
  <c r="G178" i="1"/>
  <c r="G176" i="1" s="1"/>
  <c r="G174" i="1" s="1"/>
  <c r="I177" i="1"/>
  <c r="G177" i="1"/>
  <c r="G175" i="1" s="1"/>
  <c r="G173" i="1" s="1"/>
  <c r="I176" i="1"/>
  <c r="H176" i="1"/>
  <c r="N175" i="1"/>
  <c r="N173" i="1" s="1"/>
  <c r="M175" i="1"/>
  <c r="L175" i="1"/>
  <c r="J175" i="1"/>
  <c r="I175" i="1"/>
  <c r="I173" i="1" s="1"/>
  <c r="H175" i="1"/>
  <c r="I174" i="1"/>
  <c r="M173" i="1"/>
  <c r="L173" i="1"/>
  <c r="K173" i="1"/>
  <c r="J173" i="1"/>
  <c r="N145" i="1"/>
  <c r="N143" i="1" s="1"/>
  <c r="L145" i="1"/>
  <c r="H145" i="1" s="1"/>
  <c r="G145" i="1"/>
  <c r="N144" i="1"/>
  <c r="H144" i="1"/>
  <c r="G144" i="1"/>
  <c r="M143" i="1"/>
  <c r="L143" i="1"/>
  <c r="K143" i="1"/>
  <c r="J143" i="1"/>
  <c r="I143" i="1"/>
  <c r="G143" i="1" s="1"/>
  <c r="N142" i="1"/>
  <c r="H142" i="1" s="1"/>
  <c r="M142" i="1"/>
  <c r="L142" i="1"/>
  <c r="K142" i="1"/>
  <c r="J142" i="1"/>
  <c r="I142" i="1"/>
  <c r="G142" i="1" s="1"/>
  <c r="M141" i="1"/>
  <c r="L141" i="1"/>
  <c r="K141" i="1"/>
  <c r="J141" i="1"/>
  <c r="I141" i="1"/>
  <c r="G141" i="1" s="1"/>
  <c r="G139" i="1" s="1"/>
  <c r="N140" i="1"/>
  <c r="H140" i="1" s="1"/>
  <c r="H138" i="1" s="1"/>
  <c r="M140" i="1"/>
  <c r="L140" i="1"/>
  <c r="L138" i="1" s="1"/>
  <c r="K140" i="1"/>
  <c r="J140" i="1"/>
  <c r="I140" i="1"/>
  <c r="G140" i="1" s="1"/>
  <c r="G138" i="1" s="1"/>
  <c r="M139" i="1"/>
  <c r="L139" i="1"/>
  <c r="K139" i="1"/>
  <c r="I139" i="1"/>
  <c r="M138" i="1"/>
  <c r="K138" i="1"/>
  <c r="G137" i="1"/>
  <c r="G136" i="1"/>
  <c r="M135" i="1"/>
  <c r="L135" i="1"/>
  <c r="K135" i="1"/>
  <c r="J135" i="1"/>
  <c r="I135" i="1"/>
  <c r="H135" i="1"/>
  <c r="G135" i="1"/>
  <c r="N134" i="1"/>
  <c r="M134" i="1"/>
  <c r="L134" i="1"/>
  <c r="K134" i="1"/>
  <c r="J134" i="1"/>
  <c r="I134" i="1"/>
  <c r="H134" i="1"/>
  <c r="G134" i="1"/>
  <c r="L132" i="1"/>
  <c r="G132" i="1"/>
  <c r="L130" i="1"/>
  <c r="G130" i="1"/>
  <c r="G129" i="1"/>
  <c r="G128" i="1"/>
  <c r="I127" i="1"/>
  <c r="G127" i="1"/>
  <c r="N126" i="1"/>
  <c r="M126" i="1"/>
  <c r="K126" i="1"/>
  <c r="J126" i="1"/>
  <c r="I126" i="1"/>
  <c r="G126" i="1"/>
  <c r="G124" i="1"/>
  <c r="G123" i="1"/>
  <c r="G122" i="1"/>
  <c r="G121" i="1"/>
  <c r="G120" i="1"/>
  <c r="J119" i="1"/>
  <c r="J109" i="1" s="1"/>
  <c r="I119" i="1"/>
  <c r="H119" i="1"/>
  <c r="N118" i="1"/>
  <c r="M118" i="1"/>
  <c r="L118" i="1"/>
  <c r="K118" i="1"/>
  <c r="J118" i="1"/>
  <c r="G118" i="1" s="1"/>
  <c r="I118" i="1"/>
  <c r="H118" i="1"/>
  <c r="G116" i="1"/>
  <c r="G115" i="1"/>
  <c r="G114" i="1"/>
  <c r="G110" i="1" s="1"/>
  <c r="G108" i="1" s="1"/>
  <c r="G113" i="1"/>
  <c r="G112" i="1"/>
  <c r="J111" i="1"/>
  <c r="I111" i="1"/>
  <c r="H111" i="1"/>
  <c r="G111" i="1"/>
  <c r="N110" i="1"/>
  <c r="M110" i="1"/>
  <c r="M108" i="1" s="1"/>
  <c r="L110" i="1"/>
  <c r="K110" i="1"/>
  <c r="K108" i="1" s="1"/>
  <c r="J110" i="1"/>
  <c r="I110" i="1"/>
  <c r="I108" i="1" s="1"/>
  <c r="H110" i="1"/>
  <c r="I109" i="1"/>
  <c r="N108" i="1"/>
  <c r="L108" i="1"/>
  <c r="J108" i="1"/>
  <c r="H108" i="1"/>
  <c r="L107" i="1"/>
  <c r="H107" i="1" s="1"/>
  <c r="G107" i="1"/>
  <c r="L106" i="1"/>
  <c r="H106" i="1"/>
  <c r="G106" i="1"/>
  <c r="H105" i="1"/>
  <c r="G105" i="1"/>
  <c r="N104" i="1"/>
  <c r="H104" i="1" s="1"/>
  <c r="G104" i="1"/>
  <c r="H103" i="1"/>
  <c r="G103" i="1"/>
  <c r="N102" i="1"/>
  <c r="L102" i="1"/>
  <c r="H102" i="1" s="1"/>
  <c r="G102" i="1"/>
  <c r="H101" i="1"/>
  <c r="G101" i="1"/>
  <c r="N100" i="1"/>
  <c r="H100" i="1"/>
  <c r="G100" i="1"/>
  <c r="N99" i="1"/>
  <c r="H99" i="1" s="1"/>
  <c r="M99" i="1"/>
  <c r="L99" i="1"/>
  <c r="K99" i="1"/>
  <c r="J99" i="1"/>
  <c r="I99" i="1"/>
  <c r="G99" i="1" s="1"/>
  <c r="L98" i="1"/>
  <c r="K98" i="1"/>
  <c r="J98" i="1"/>
  <c r="G98" i="1" s="1"/>
  <c r="I98" i="1"/>
  <c r="H98" i="1"/>
  <c r="N97" i="1"/>
  <c r="L97" i="1"/>
  <c r="H97" i="1"/>
  <c r="G97" i="1"/>
  <c r="N96" i="1"/>
  <c r="L96" i="1"/>
  <c r="H96" i="1"/>
  <c r="G96" i="1"/>
  <c r="H95" i="1"/>
  <c r="G95" i="1"/>
  <c r="H94" i="1"/>
  <c r="G94" i="1"/>
  <c r="N93" i="1"/>
  <c r="H93" i="1" s="1"/>
  <c r="G93" i="1"/>
  <c r="N92" i="1"/>
  <c r="H92" i="1"/>
  <c r="G92" i="1"/>
  <c r="N91" i="1"/>
  <c r="H91" i="1" s="1"/>
  <c r="L91" i="1"/>
  <c r="G91" i="1"/>
  <c r="N90" i="1"/>
  <c r="H90" i="1" s="1"/>
  <c r="L90" i="1"/>
  <c r="G90" i="1"/>
  <c r="H89" i="1"/>
  <c r="G89" i="1"/>
  <c r="H88" i="1"/>
  <c r="G88" i="1"/>
  <c r="N87" i="1"/>
  <c r="H87" i="1" s="1"/>
  <c r="M87" i="1"/>
  <c r="L87" i="1"/>
  <c r="K87" i="1"/>
  <c r="J87" i="1"/>
  <c r="G87" i="1" s="1"/>
  <c r="I87" i="1"/>
  <c r="M86" i="1"/>
  <c r="L86" i="1"/>
  <c r="K86" i="1"/>
  <c r="J86" i="1"/>
  <c r="I86" i="1"/>
  <c r="G86" i="1" s="1"/>
  <c r="H86" i="1"/>
  <c r="H85" i="1"/>
  <c r="G85" i="1"/>
  <c r="H84" i="1"/>
  <c r="G84" i="1"/>
  <c r="M83" i="1"/>
  <c r="I83" i="1"/>
  <c r="G83" i="1" s="1"/>
  <c r="H83" i="1"/>
  <c r="M82" i="1"/>
  <c r="G82" i="1" s="1"/>
  <c r="H82" i="1"/>
  <c r="H81" i="1"/>
  <c r="G81" i="1"/>
  <c r="N80" i="1"/>
  <c r="H80" i="1" s="1"/>
  <c r="G80" i="1"/>
  <c r="N79" i="1"/>
  <c r="L79" i="1"/>
  <c r="H79" i="1" s="1"/>
  <c r="J79" i="1"/>
  <c r="I79" i="1"/>
  <c r="G79" i="1"/>
  <c r="N78" i="1"/>
  <c r="L78" i="1"/>
  <c r="H78" i="1" s="1"/>
  <c r="G78" i="1"/>
  <c r="H77" i="1"/>
  <c r="G77" i="1"/>
  <c r="H76" i="1"/>
  <c r="G76" i="1"/>
  <c r="N75" i="1"/>
  <c r="L75" i="1"/>
  <c r="H75" i="1" s="1"/>
  <c r="G75" i="1"/>
  <c r="N74" i="1"/>
  <c r="L74" i="1"/>
  <c r="H74" i="1" s="1"/>
  <c r="G74" i="1"/>
  <c r="N73" i="1"/>
  <c r="H73" i="1"/>
  <c r="G73" i="1"/>
  <c r="N72" i="1"/>
  <c r="H72" i="1" s="1"/>
  <c r="G72" i="1"/>
  <c r="N71" i="1"/>
  <c r="L71" i="1"/>
  <c r="H71" i="1" s="1"/>
  <c r="G71" i="1"/>
  <c r="N70" i="1"/>
  <c r="L70" i="1"/>
  <c r="H70" i="1" s="1"/>
  <c r="G70" i="1"/>
  <c r="N69" i="1"/>
  <c r="L69" i="1"/>
  <c r="H69" i="1" s="1"/>
  <c r="G69" i="1"/>
  <c r="N68" i="1"/>
  <c r="L68" i="1"/>
  <c r="H68" i="1" s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N61" i="1"/>
  <c r="M61" i="1"/>
  <c r="K61" i="1"/>
  <c r="J61" i="1"/>
  <c r="I61" i="1"/>
  <c r="G61" i="1" s="1"/>
  <c r="G59" i="1" s="1"/>
  <c r="N60" i="1"/>
  <c r="M60" i="1"/>
  <c r="K60" i="1"/>
  <c r="J60" i="1"/>
  <c r="I60" i="1"/>
  <c r="G60" i="1" s="1"/>
  <c r="N59" i="1"/>
  <c r="M59" i="1"/>
  <c r="K59" i="1"/>
  <c r="J59" i="1"/>
  <c r="I59" i="1"/>
  <c r="N58" i="1"/>
  <c r="M58" i="1"/>
  <c r="K58" i="1"/>
  <c r="J58" i="1"/>
  <c r="I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M45" i="1"/>
  <c r="K45" i="1"/>
  <c r="J45" i="1"/>
  <c r="I45" i="1"/>
  <c r="H45" i="1"/>
  <c r="G45" i="1"/>
  <c r="M44" i="1"/>
  <c r="K44" i="1"/>
  <c r="J44" i="1"/>
  <c r="J28" i="1" s="1"/>
  <c r="J26" i="1" s="1"/>
  <c r="J24" i="1" s="1"/>
  <c r="I44" i="1"/>
  <c r="H44" i="1"/>
  <c r="G44" i="1"/>
  <c r="H43" i="1"/>
  <c r="G43" i="1"/>
  <c r="G41" i="1" s="1"/>
  <c r="H42" i="1"/>
  <c r="G42" i="1"/>
  <c r="I41" i="1"/>
  <c r="H41" i="1"/>
  <c r="M40" i="1"/>
  <c r="L40" i="1"/>
  <c r="K40" i="1"/>
  <c r="J40" i="1"/>
  <c r="I40" i="1"/>
  <c r="H40" i="1"/>
  <c r="G40" i="1"/>
  <c r="H39" i="1"/>
  <c r="G39" i="1"/>
  <c r="H38" i="1"/>
  <c r="G38" i="1"/>
  <c r="H37" i="1"/>
  <c r="G37" i="1"/>
  <c r="H36" i="1"/>
  <c r="G36" i="1"/>
  <c r="J35" i="1"/>
  <c r="H35" i="1"/>
  <c r="H31" i="1" s="1"/>
  <c r="H29" i="1" s="1"/>
  <c r="G35" i="1"/>
  <c r="I34" i="1"/>
  <c r="G34" i="1" s="1"/>
  <c r="G30" i="1" s="1"/>
  <c r="G28" i="1" s="1"/>
  <c r="H34" i="1"/>
  <c r="M33" i="1"/>
  <c r="M31" i="1" s="1"/>
  <c r="M29" i="1" s="1"/>
  <c r="M27" i="1" s="1"/>
  <c r="M25" i="1" s="1"/>
  <c r="K33" i="1"/>
  <c r="K31" i="1" s="1"/>
  <c r="K29" i="1" s="1"/>
  <c r="K27" i="1" s="1"/>
  <c r="K25" i="1" s="1"/>
  <c r="J33" i="1"/>
  <c r="I32" i="1"/>
  <c r="I30" i="1" s="1"/>
  <c r="I28" i="1" s="1"/>
  <c r="G32" i="1"/>
  <c r="J31" i="1"/>
  <c r="I31" i="1"/>
  <c r="M30" i="1"/>
  <c r="M28" i="1" s="1"/>
  <c r="K30" i="1"/>
  <c r="J30" i="1"/>
  <c r="H30" i="1"/>
  <c r="J29" i="1"/>
  <c r="I29" i="1"/>
  <c r="I27" i="1" s="1"/>
  <c r="I25" i="1" s="1"/>
  <c r="K28" i="1"/>
  <c r="K26" i="1" s="1"/>
  <c r="K24" i="1" s="1"/>
  <c r="H28" i="1"/>
  <c r="N27" i="1"/>
  <c r="N26" i="1"/>
  <c r="H143" i="1" l="1"/>
  <c r="N141" i="1"/>
  <c r="J27" i="1"/>
  <c r="J25" i="1" s="1"/>
  <c r="M26" i="1"/>
  <c r="M24" i="1" s="1"/>
  <c r="I26" i="1"/>
  <c r="G58" i="1"/>
  <c r="G26" i="1" s="1"/>
  <c r="G24" i="1" s="1"/>
  <c r="G33" i="1"/>
  <c r="G31" i="1" s="1"/>
  <c r="G29" i="1" s="1"/>
  <c r="L60" i="1"/>
  <c r="L61" i="1"/>
  <c r="G119" i="1"/>
  <c r="G109" i="1" s="1"/>
  <c r="I138" i="1"/>
  <c r="N138" i="1"/>
  <c r="N24" i="1" s="1"/>
  <c r="G27" i="1" l="1"/>
  <c r="G25" i="1" s="1"/>
  <c r="H141" i="1"/>
  <c r="H139" i="1" s="1"/>
  <c r="N139" i="1"/>
  <c r="N25" i="1" s="1"/>
  <c r="H61" i="1"/>
  <c r="L59" i="1"/>
  <c r="I24" i="1"/>
  <c r="H60" i="1"/>
  <c r="L58" i="1"/>
  <c r="L27" i="1" l="1"/>
  <c r="L25" i="1" s="1"/>
  <c r="H59" i="1"/>
  <c r="H27" i="1" s="1"/>
  <c r="H25" i="1" s="1"/>
  <c r="L26" i="1"/>
  <c r="L24" i="1" s="1"/>
  <c r="H58" i="1"/>
  <c r="H26" i="1" s="1"/>
  <c r="H24" i="1" s="1"/>
</calcChain>
</file>

<file path=xl/sharedStrings.xml><?xml version="1.0" encoding="utf-8"?>
<sst xmlns="http://schemas.openxmlformats.org/spreadsheetml/2006/main" count="332" uniqueCount="159">
  <si>
    <t>MINISTERUL DEZVOLTĂRII REGIONALE ȘI ADMINISTRAȚIEI PUBLICE</t>
  </si>
  <si>
    <t>Nr……………………/……………………………..</t>
  </si>
  <si>
    <t>APROB,</t>
  </si>
  <si>
    <t>ORDONATOR PRINCIPAL DE CREDITE</t>
  </si>
  <si>
    <t>VICEPRIM-MINISTRU</t>
  </si>
  <si>
    <t>MINISTRUL DEZVOLTĂRII REGIONALE ȘI  ADMINISTRAȚIEI PUBLICE</t>
  </si>
  <si>
    <t>PAUL STĂNESCU</t>
  </si>
  <si>
    <t>BUGET PE ANUL 2018</t>
  </si>
  <si>
    <t>AGENTIA NATIONALA A FUNCTIONARILOR PUBLICI</t>
  </si>
  <si>
    <t>I - Credite de angajament</t>
  </si>
  <si>
    <t>II - Credite bugetare</t>
  </si>
  <si>
    <t>CAP.51.01 AUTORITATI PUBLICE SI ACTIUNI EXTERNE</t>
  </si>
  <si>
    <t>mii lei</t>
  </si>
  <si>
    <t>Categoria de cheltuiala</t>
  </si>
  <si>
    <t>Cod</t>
  </si>
  <si>
    <t xml:space="preserve">Total an 2018 </t>
  </si>
  <si>
    <t>Din care sume retinute 10%</t>
  </si>
  <si>
    <t>Trim I</t>
  </si>
  <si>
    <t>Trim II</t>
  </si>
  <si>
    <t>Trim III</t>
  </si>
  <si>
    <t>Trim IV</t>
  </si>
  <si>
    <t>A</t>
  </si>
  <si>
    <t>B</t>
  </si>
  <si>
    <t>2=4+5+6+8</t>
  </si>
  <si>
    <t>3=7+9</t>
  </si>
  <si>
    <t>4</t>
  </si>
  <si>
    <t>5</t>
  </si>
  <si>
    <t>6</t>
  </si>
  <si>
    <t>7</t>
  </si>
  <si>
    <t>8</t>
  </si>
  <si>
    <t>9</t>
  </si>
  <si>
    <t>AUTORITATI PUBLICE SI ACTIUNI EXTERNE</t>
  </si>
  <si>
    <t>I</t>
  </si>
  <si>
    <t>51.01.03</t>
  </si>
  <si>
    <t>II</t>
  </si>
  <si>
    <t>CHELTUIELI CURENTE</t>
  </si>
  <si>
    <t>51.01.01</t>
  </si>
  <si>
    <t>TITLUL I CHELTUIELI DE PERSONAL</t>
  </si>
  <si>
    <t>Cheltuieli salariale in bani</t>
  </si>
  <si>
    <t>10.01</t>
  </si>
  <si>
    <t>Salarii de baza</t>
  </si>
  <si>
    <t>10.01.01</t>
  </si>
  <si>
    <t>Sporuri pentru conditii munca</t>
  </si>
  <si>
    <t>10.01.05</t>
  </si>
  <si>
    <t xml:space="preserve">Indemnizatii de delegare </t>
  </si>
  <si>
    <t>10.01.13</t>
  </si>
  <si>
    <t>Alte drepturi salariale in bani</t>
  </si>
  <si>
    <t>10.01.30</t>
  </si>
  <si>
    <t>Cheltuieli salariale in natura</t>
  </si>
  <si>
    <t>10.02</t>
  </si>
  <si>
    <t>Vouchere de vacanta</t>
  </si>
  <si>
    <t>10.02.06</t>
  </si>
  <si>
    <t>Contributii</t>
  </si>
  <si>
    <t>10.03</t>
  </si>
  <si>
    <t>Contributia de asigurari sociale de stat</t>
  </si>
  <si>
    <t>10.03.01</t>
  </si>
  <si>
    <t>Contributii de asigurari de somaj</t>
  </si>
  <si>
    <t>10.03.02</t>
  </si>
  <si>
    <t>Contrib.de asigurari sociale de sanatate</t>
  </si>
  <si>
    <t>10.03.03</t>
  </si>
  <si>
    <t>Contrib. 0,4% fond de risc si accidente</t>
  </si>
  <si>
    <t>10.03.04</t>
  </si>
  <si>
    <t>Contrib. 0,85% concedii medicale</t>
  </si>
  <si>
    <t>10.03.06</t>
  </si>
  <si>
    <t>Contributia asiguratorie pentru munca</t>
  </si>
  <si>
    <t>10.03.07</t>
  </si>
  <si>
    <t xml:space="preserve"> TITLUL II BUNURI SI SERVICII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</si>
  <si>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</si>
  <si>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</si>
  <si>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</si>
  <si>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</si>
  <si>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</si>
  <si>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</si>
  <si>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</si>
  <si>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motrice</t>
  </si>
  <si>
    <t>20.01.03</t>
  </si>
  <si>
    <t>Apa. canal si salubritate</t>
  </si>
  <si>
    <t>20.01.04</t>
  </si>
  <si>
    <t>Carburanti si lubrifianti</t>
  </si>
  <si>
    <t>20.01.05</t>
  </si>
  <si>
    <t>Piese de schimb</t>
  </si>
  <si>
    <t>20.01.06</t>
  </si>
  <si>
    <t>Posta, telecomunicatii, radio, tv., internet</t>
  </si>
  <si>
    <t>20.01.08</t>
  </si>
  <si>
    <t>Materiale si prestari de servicii cu caracter functional</t>
  </si>
  <si>
    <t>20.01.09</t>
  </si>
  <si>
    <t>Alte bunuri si servicii pt. intretinere si functionare</t>
  </si>
  <si>
    <t>20.01.30</t>
  </si>
  <si>
    <t>Reparatii curente</t>
  </si>
  <si>
    <t>20.02</t>
  </si>
  <si>
    <t>Bunuri de natura obiectelor de inventar</t>
  </si>
  <si>
    <t>20.05</t>
  </si>
  <si>
    <t>Alte obiecte de inventar</t>
  </si>
  <si>
    <t>20.05.30</t>
  </si>
  <si>
    <t>Deplasari,detasari,transferari</t>
  </si>
  <si>
    <t>20.06</t>
  </si>
  <si>
    <t>Deplasari interne, detasari, transferari</t>
  </si>
  <si>
    <t>20.06.01</t>
  </si>
  <si>
    <t>Deplasari in strainatate</t>
  </si>
  <si>
    <t>20.06.02</t>
  </si>
  <si>
    <t>Carti, publicatii si materiale documentare</t>
  </si>
  <si>
    <t>20.11</t>
  </si>
  <si>
    <t>Pregatire profesionala</t>
  </si>
  <si>
    <t>20.13</t>
  </si>
  <si>
    <t>Cheltuieli judiciare si extrajudiciare derivate din actiuni in reprezentarea interesului statului</t>
  </si>
  <si>
    <t>20.25</t>
  </si>
  <si>
    <t>Alte cheltuieli</t>
  </si>
  <si>
    <t>20.30</t>
  </si>
  <si>
    <t>Protocol si reprezentare</t>
  </si>
  <si>
    <t>20.30.02</t>
  </si>
  <si>
    <t>Prime de asigurare non-viata</t>
  </si>
  <si>
    <t>20.30.03</t>
  </si>
  <si>
    <t>Fondul conducatorului institutiei</t>
  </si>
  <si>
    <t>20.30.07</t>
  </si>
  <si>
    <t>Alte cheltuieli cu bunuri si servicii</t>
  </si>
  <si>
    <t>20.30.30</t>
  </si>
  <si>
    <t>TITLUL X PROIECTE CU FINANTARE DIN FONDURI EXTERNE NERAMBURSABILE AFERENTE CADRULUI FINANCIAR 2014-2020</t>
  </si>
  <si>
    <t>58</t>
  </si>
  <si>
    <t>Programe din Fondul European de Dezvoltare Regionala (FEDR) (cod 58.01.01 la 58.01.03)</t>
  </si>
  <si>
    <t>58.01</t>
  </si>
  <si>
    <t>Finantare nationala</t>
  </si>
  <si>
    <t>58.01.01</t>
  </si>
  <si>
    <t>Finantare externa nerambursabila</t>
  </si>
  <si>
    <t>58.01.02</t>
  </si>
  <si>
    <t>Cheltuieli neeligibile</t>
  </si>
  <si>
    <t>58.01.03</t>
  </si>
  <si>
    <t>Programe din Fondul Social  European (FSE) (cod 58.02.01 la 58.02.03)</t>
  </si>
  <si>
    <t>58.02</t>
  </si>
  <si>
    <t>58.02.01</t>
  </si>
  <si>
    <t>58.02.02</t>
  </si>
  <si>
    <t>58.02.03</t>
  </si>
  <si>
    <t>Alte facilitati si instrumente postaderare (AFIP)</t>
  </si>
  <si>
    <t>58.16</t>
  </si>
  <si>
    <t>Finanțarea nationala</t>
  </si>
  <si>
    <t>58.16.01</t>
  </si>
  <si>
    <t>58.16.02</t>
  </si>
  <si>
    <t>58.16.03</t>
  </si>
  <si>
    <t>Titlul IX Alte cheltuieli</t>
  </si>
  <si>
    <t>Sume aferente persoanelor cu handicap neincadrate</t>
  </si>
  <si>
    <t>59.40</t>
  </si>
  <si>
    <t>CHELTUIELI DE CAPITAL</t>
  </si>
  <si>
    <t>70</t>
  </si>
  <si>
    <t>TITLUL X ACTIVE NEFINANCIARE</t>
  </si>
  <si>
    <t>Active fixe ( inclusiv reparatii capitale)</t>
  </si>
  <si>
    <t>71.01</t>
  </si>
  <si>
    <t>Masini, echipamente si mijloace de transport</t>
  </si>
  <si>
    <t>71.01.02</t>
  </si>
  <si>
    <t>CAP.80.08 ACTIUNI GENERALE ECONOMICE, COMERCIALE SI DE MUNCA</t>
  </si>
  <si>
    <t>ACTIUNI GENERALE ECONOMICE, COMERCIALE SI DE MUNCA</t>
  </si>
  <si>
    <t>80.08</t>
  </si>
  <si>
    <t>01</t>
  </si>
  <si>
    <t xml:space="preserve">          Director general, </t>
  </si>
  <si>
    <t>Şef serviciu,</t>
  </si>
  <si>
    <t xml:space="preserve">          Melania Rusnac</t>
  </si>
  <si>
    <t>Oana Sachelari</t>
  </si>
  <si>
    <t xml:space="preserve">          Director, </t>
  </si>
  <si>
    <t>Întocmit,</t>
  </si>
  <si>
    <t xml:space="preserve">          Dragoş Drăgulănescu</t>
  </si>
  <si>
    <t>Daniela Şerban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</si>
</sst>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3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12"/>
      <name val="Tahoma"/>
      <family val="2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8"/>
      <name val="Tahoma"/>
      <family val="2"/>
    </font>
    <font>
      <b/>
      <sz val="9"/>
      <name val="Times New Roman"/>
      <family val="1"/>
      <charset val="238"/>
    </font>
    <font>
      <b/>
      <sz val="8"/>
      <name val="Tahoma"/>
      <family val="2"/>
    </font>
    <font>
      <sz val="10"/>
      <name val="Tahoma"/>
      <family val="2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 applyAlignment="1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4" fontId="0" fillId="0" borderId="0" xfId="0" applyNumberFormat="1"/>
    <xf numFmtId="165" fontId="0" fillId="0" borderId="0" xfId="0" applyNumberFormat="1"/>
    <xf numFmtId="164" fontId="2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applyFont="1"/>
    <xf numFmtId="164" fontId="2" fillId="0" borderId="0" xfId="0" applyNumberFormat="1" applyFont="1" applyAlignment="1">
      <alignment horizontal="center"/>
    </xf>
    <xf numFmtId="1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Alignment="1"/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4" fontId="8" fillId="0" borderId="0" xfId="0" applyNumberFormat="1" applyFont="1"/>
    <xf numFmtId="165" fontId="9" fillId="0" borderId="0" xfId="0" applyNumberFormat="1" applyFont="1"/>
    <xf numFmtId="0" fontId="9" fillId="0" borderId="0" xfId="0" applyFont="1"/>
    <xf numFmtId="0" fontId="10" fillId="0" borderId="0" xfId="0" applyFont="1" applyBorder="1"/>
    <xf numFmtId="0" fontId="11" fillId="0" borderId="0" xfId="0" applyFont="1" applyBorder="1" applyAlignment="1"/>
    <xf numFmtId="3" fontId="6" fillId="0" borderId="0" xfId="0" applyNumberFormat="1" applyFont="1" applyBorder="1" applyAlignment="1"/>
    <xf numFmtId="164" fontId="7" fillId="0" borderId="0" xfId="0" applyNumberFormat="1" applyFont="1" applyBorder="1" applyAlignment="1"/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center"/>
    </xf>
    <xf numFmtId="4" fontId="10" fillId="0" borderId="0" xfId="0" applyNumberFormat="1" applyFont="1" applyBorder="1"/>
    <xf numFmtId="165" fontId="12" fillId="0" borderId="0" xfId="0" applyNumberFormat="1" applyFont="1" applyBorder="1" applyAlignment="1">
      <alignment vertical="justify"/>
    </xf>
    <xf numFmtId="0" fontId="9" fillId="0" borderId="0" xfId="0" applyFont="1" applyBorder="1" applyAlignment="1">
      <alignment horizontal="right"/>
    </xf>
    <xf numFmtId="0" fontId="0" fillId="0" borderId="0" xfId="0" applyBorder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164" fontId="11" fillId="0" borderId="3" xfId="0" applyNumberFormat="1" applyFont="1" applyBorder="1" applyAlignment="1">
      <alignment horizontal="center" wrapText="1"/>
    </xf>
    <xf numFmtId="164" fontId="11" fillId="0" borderId="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 wrapText="1"/>
    </xf>
    <xf numFmtId="164" fontId="11" fillId="0" borderId="5" xfId="0" applyNumberFormat="1" applyFont="1" applyBorder="1" applyAlignment="1">
      <alignment horizontal="center" wrapText="1"/>
    </xf>
    <xf numFmtId="165" fontId="12" fillId="0" borderId="0" xfId="0" applyNumberFormat="1" applyFont="1" applyBorder="1" applyAlignment="1">
      <alignment horizontal="right" vertical="justify"/>
    </xf>
    <xf numFmtId="4" fontId="9" fillId="0" borderId="0" xfId="0" applyNumberFormat="1" applyFont="1" applyBorder="1"/>
    <xf numFmtId="4" fontId="0" fillId="0" borderId="0" xfId="0" applyNumberFormat="1" applyBorder="1"/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164" fontId="11" fillId="0" borderId="8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/>
    </xf>
    <xf numFmtId="4" fontId="11" fillId="0" borderId="9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4" fontId="11" fillId="0" borderId="0" xfId="0" applyNumberFormat="1" applyFont="1" applyBorder="1"/>
    <xf numFmtId="165" fontId="11" fillId="0" borderId="0" xfId="0" applyNumberFormat="1" applyFont="1" applyBorder="1"/>
    <xf numFmtId="4" fontId="13" fillId="0" borderId="0" xfId="0" applyNumberFormat="1" applyFont="1" applyBorder="1"/>
    <xf numFmtId="3" fontId="13" fillId="0" borderId="0" xfId="0" applyNumberFormat="1" applyFont="1" applyBorder="1"/>
    <xf numFmtId="3" fontId="1" fillId="0" borderId="0" xfId="0" applyNumberFormat="1" applyFont="1" applyBorder="1"/>
    <xf numFmtId="0" fontId="14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49" fontId="15" fillId="0" borderId="2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14" fillId="0" borderId="12" xfId="0" applyNumberFormat="1" applyFont="1" applyBorder="1" applyAlignment="1">
      <alignment horizontal="center"/>
    </xf>
    <xf numFmtId="4" fontId="16" fillId="0" borderId="0" xfId="0" applyNumberFormat="1" applyFont="1" applyBorder="1"/>
    <xf numFmtId="165" fontId="16" fillId="0" borderId="0" xfId="0" applyNumberFormat="1" applyFont="1" applyBorder="1"/>
    <xf numFmtId="3" fontId="10" fillId="0" borderId="0" xfId="0" applyNumberFormat="1" applyFont="1" applyBorder="1"/>
    <xf numFmtId="3" fontId="9" fillId="0" borderId="0" xfId="0" applyNumberFormat="1" applyFont="1" applyBorder="1"/>
    <xf numFmtId="2" fontId="11" fillId="0" borderId="13" xfId="0" applyNumberFormat="1" applyFont="1" applyBorder="1" applyAlignment="1"/>
    <xf numFmtId="2" fontId="11" fillId="0" borderId="3" xfId="0" applyNumberFormat="1" applyFont="1" applyBorder="1" applyAlignment="1">
      <alignment horizontal="center"/>
    </xf>
    <xf numFmtId="2" fontId="11" fillId="0" borderId="3" xfId="0" applyNumberFormat="1" applyFont="1" applyBorder="1" applyAlignment="1"/>
    <xf numFmtId="4" fontId="11" fillId="0" borderId="3" xfId="0" applyNumberFormat="1" applyFont="1" applyBorder="1" applyAlignment="1"/>
    <xf numFmtId="4" fontId="11" fillId="0" borderId="5" xfId="0" applyNumberFormat="1" applyFont="1" applyBorder="1" applyAlignment="1"/>
    <xf numFmtId="2" fontId="11" fillId="0" borderId="14" xfId="0" applyNumberFormat="1" applyFont="1" applyBorder="1" applyAlignment="1"/>
    <xf numFmtId="2" fontId="11" fillId="0" borderId="15" xfId="0" applyNumberFormat="1" applyFont="1" applyBorder="1" applyAlignment="1">
      <alignment horizontal="center"/>
    </xf>
    <xf numFmtId="2" fontId="11" fillId="0" borderId="15" xfId="0" applyNumberFormat="1" applyFont="1" applyBorder="1" applyAlignment="1"/>
    <xf numFmtId="4" fontId="11" fillId="0" borderId="15" xfId="0" applyNumberFormat="1" applyFont="1" applyBorder="1" applyAlignment="1"/>
    <xf numFmtId="4" fontId="11" fillId="0" borderId="16" xfId="0" applyNumberFormat="1" applyFont="1" applyBorder="1" applyAlignment="1"/>
    <xf numFmtId="4" fontId="17" fillId="0" borderId="0" xfId="0" applyNumberFormat="1" applyFont="1" applyBorder="1" applyAlignment="1">
      <alignment horizontal="right" wrapText="1"/>
    </xf>
    <xf numFmtId="49" fontId="11" fillId="0" borderId="15" xfId="0" applyNumberFormat="1" applyFont="1" applyBorder="1" applyAlignment="1"/>
    <xf numFmtId="3" fontId="2" fillId="0" borderId="0" xfId="0" applyNumberFormat="1" applyFont="1" applyBorder="1"/>
    <xf numFmtId="2" fontId="18" fillId="0" borderId="14" xfId="0" applyNumberFormat="1" applyFont="1" applyBorder="1" applyAlignment="1"/>
    <xf numFmtId="3" fontId="19" fillId="0" borderId="0" xfId="0" applyNumberFormat="1" applyFont="1" applyBorder="1"/>
    <xf numFmtId="2" fontId="17" fillId="0" borderId="14" xfId="0" applyNumberFormat="1" applyFont="1" applyBorder="1" applyAlignment="1"/>
    <xf numFmtId="2" fontId="17" fillId="0" borderId="15" xfId="0" applyNumberFormat="1" applyFont="1" applyBorder="1" applyAlignment="1">
      <alignment horizontal="center"/>
    </xf>
    <xf numFmtId="2" fontId="17" fillId="0" borderId="15" xfId="0" applyNumberFormat="1" applyFont="1" applyBorder="1" applyAlignment="1"/>
    <xf numFmtId="4" fontId="17" fillId="0" borderId="15" xfId="0" applyNumberFormat="1" applyFont="1" applyBorder="1" applyAlignment="1"/>
    <xf numFmtId="4" fontId="17" fillId="0" borderId="15" xfId="0" applyNumberFormat="1" applyFont="1" applyBorder="1" applyAlignment="1">
      <alignment horizontal="right" wrapText="1"/>
    </xf>
    <xf numFmtId="4" fontId="17" fillId="0" borderId="16" xfId="0" applyNumberFormat="1" applyFont="1" applyBorder="1" applyAlignment="1">
      <alignment horizontal="right" wrapText="1"/>
    </xf>
    <xf numFmtId="165" fontId="17" fillId="0" borderId="0" xfId="0" applyNumberFormat="1" applyFont="1" applyBorder="1"/>
    <xf numFmtId="3" fontId="20" fillId="0" borderId="0" xfId="0" applyNumberFormat="1" applyFont="1" applyBorder="1"/>
    <xf numFmtId="0" fontId="12" fillId="0" borderId="0" xfId="0" applyFont="1" applyBorder="1"/>
    <xf numFmtId="4" fontId="11" fillId="0" borderId="16" xfId="0" applyNumberFormat="1" applyFont="1" applyBorder="1" applyAlignment="1">
      <alignment horizontal="right" wrapText="1"/>
    </xf>
    <xf numFmtId="4" fontId="11" fillId="0" borderId="0" xfId="0" applyNumberFormat="1" applyFont="1" applyBorder="1" applyAlignment="1">
      <alignment horizontal="right" wrapText="1"/>
    </xf>
    <xf numFmtId="4" fontId="11" fillId="0" borderId="15" xfId="0" applyNumberFormat="1" applyFont="1" applyBorder="1" applyAlignment="1">
      <alignment horizontal="right" wrapText="1"/>
    </xf>
    <xf numFmtId="0" fontId="1" fillId="0" borderId="0" xfId="0" applyFont="1"/>
    <xf numFmtId="49" fontId="17" fillId="0" borderId="15" xfId="0" applyNumberFormat="1" applyFont="1" applyBorder="1" applyAlignment="1"/>
    <xf numFmtId="2" fontId="17" fillId="0" borderId="14" xfId="0" applyNumberFormat="1" applyFont="1" applyBorder="1" applyAlignment="1">
      <alignment wrapText="1"/>
    </xf>
    <xf numFmtId="4" fontId="17" fillId="0" borderId="16" xfId="0" applyNumberFormat="1" applyFont="1" applyBorder="1" applyAlignment="1"/>
    <xf numFmtId="2" fontId="11" fillId="0" borderId="14" xfId="0" applyNumberFormat="1" applyFont="1" applyBorder="1" applyAlignment="1">
      <alignment horizontal="left"/>
    </xf>
    <xf numFmtId="2" fontId="11" fillId="0" borderId="15" xfId="0" applyNumberFormat="1" applyFont="1" applyBorder="1" applyAlignment="1">
      <alignment horizontal="left"/>
    </xf>
    <xf numFmtId="2" fontId="17" fillId="0" borderId="14" xfId="0" applyNumberFormat="1" applyFont="1" applyBorder="1" applyAlignment="1">
      <alignment horizontal="left"/>
    </xf>
    <xf numFmtId="2" fontId="17" fillId="0" borderId="15" xfId="0" applyNumberFormat="1" applyFont="1" applyBorder="1" applyAlignment="1">
      <alignment horizontal="left"/>
    </xf>
    <xf numFmtId="2" fontId="11" fillId="0" borderId="14" xfId="0" applyNumberFormat="1" applyFont="1" applyBorder="1" applyAlignment="1">
      <alignment wrapText="1"/>
    </xf>
    <xf numFmtId="0" fontId="2" fillId="0" borderId="0" xfId="0" applyFont="1" applyBorder="1"/>
    <xf numFmtId="4" fontId="17" fillId="0" borderId="0" xfId="0" applyNumberFormat="1" applyFont="1" applyBorder="1"/>
    <xf numFmtId="0" fontId="12" fillId="0" borderId="0" xfId="0" applyFont="1" applyBorder="1" applyAlignment="1"/>
    <xf numFmtId="49" fontId="17" fillId="0" borderId="17" xfId="0" applyNumberFormat="1" applyFont="1" applyBorder="1" applyAlignment="1"/>
    <xf numFmtId="2" fontId="17" fillId="0" borderId="8" xfId="0" applyNumberFormat="1" applyFont="1" applyBorder="1" applyAlignment="1">
      <alignment horizontal="center"/>
    </xf>
    <xf numFmtId="49" fontId="17" fillId="0" borderId="8" xfId="0" applyNumberFormat="1" applyFont="1" applyBorder="1" applyAlignment="1"/>
    <xf numFmtId="4" fontId="17" fillId="0" borderId="8" xfId="0" applyNumberFormat="1" applyFont="1" applyBorder="1" applyAlignment="1"/>
    <xf numFmtId="4" fontId="17" fillId="0" borderId="8" xfId="0" applyNumberFormat="1" applyFont="1" applyBorder="1" applyAlignment="1">
      <alignment horizontal="right" wrapText="1"/>
    </xf>
    <xf numFmtId="4" fontId="17" fillId="0" borderId="10" xfId="0" applyNumberFormat="1" applyFont="1" applyBorder="1" applyAlignment="1">
      <alignment horizontal="right" wrapText="1"/>
    </xf>
    <xf numFmtId="165" fontId="17" fillId="0" borderId="0" xfId="0" applyNumberFormat="1" applyFont="1" applyBorder="1" applyAlignment="1">
      <alignment horizontal="right" wrapText="1"/>
    </xf>
    <xf numFmtId="164" fontId="0" fillId="0" borderId="0" xfId="0" applyNumberFormat="1" applyBorder="1"/>
    <xf numFmtId="1" fontId="0" fillId="0" borderId="0" xfId="0" applyNumberFormat="1" applyBorder="1"/>
    <xf numFmtId="0" fontId="11" fillId="0" borderId="13" xfId="0" applyFont="1" applyBorder="1" applyAlignment="1">
      <alignment horizontal="center" wrapText="1"/>
    </xf>
    <xf numFmtId="3" fontId="11" fillId="0" borderId="3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 wrapText="1"/>
    </xf>
    <xf numFmtId="4" fontId="11" fillId="0" borderId="18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center"/>
    </xf>
    <xf numFmtId="3" fontId="11" fillId="0" borderId="8" xfId="0" applyNumberFormat="1" applyFont="1" applyBorder="1" applyAlignment="1">
      <alignment horizontal="center" wrapText="1"/>
    </xf>
    <xf numFmtId="4" fontId="11" fillId="0" borderId="19" xfId="0" applyNumberFormat="1" applyFont="1" applyBorder="1" applyAlignment="1">
      <alignment horizontal="center"/>
    </xf>
    <xf numFmtId="3" fontId="11" fillId="0" borderId="10" xfId="0" applyNumberFormat="1" applyFont="1" applyBorder="1" applyAlignment="1">
      <alignment horizontal="center" wrapText="1"/>
    </xf>
    <xf numFmtId="49" fontId="14" fillId="0" borderId="20" xfId="0" applyNumberFormat="1" applyFont="1" applyBorder="1" applyAlignment="1">
      <alignment horizontal="center"/>
    </xf>
    <xf numFmtId="0" fontId="11" fillId="0" borderId="13" xfId="0" applyFont="1" applyBorder="1" applyAlignment="1">
      <alignment wrapText="1"/>
    </xf>
    <xf numFmtId="2" fontId="17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/>
    <xf numFmtId="0" fontId="11" fillId="0" borderId="14" xfId="0" applyFont="1" applyBorder="1" applyAlignment="1">
      <alignment wrapText="1"/>
    </xf>
    <xf numFmtId="4" fontId="11" fillId="0" borderId="21" xfId="0" applyNumberFormat="1" applyFont="1" applyBorder="1" applyAlignment="1"/>
    <xf numFmtId="0" fontId="11" fillId="0" borderId="14" xfId="0" applyFont="1" applyBorder="1" applyAlignment="1"/>
    <xf numFmtId="49" fontId="11" fillId="0" borderId="14" xfId="0" applyNumberFormat="1" applyFont="1" applyBorder="1" applyAlignment="1">
      <alignment wrapText="1"/>
    </xf>
    <xf numFmtId="49" fontId="17" fillId="0" borderId="14" xfId="0" applyNumberFormat="1" applyFont="1" applyBorder="1" applyAlignment="1">
      <alignment wrapText="1"/>
    </xf>
    <xf numFmtId="49" fontId="17" fillId="0" borderId="17" xfId="0" applyNumberFormat="1" applyFont="1" applyBorder="1" applyAlignment="1">
      <alignment wrapText="1"/>
    </xf>
    <xf numFmtId="49" fontId="17" fillId="0" borderId="0" xfId="0" applyNumberFormat="1" applyFont="1" applyBorder="1" applyAlignment="1">
      <alignment wrapText="1"/>
    </xf>
    <xf numFmtId="49" fontId="17" fillId="0" borderId="0" xfId="0" applyNumberFormat="1" applyFont="1" applyBorder="1" applyAlignment="1"/>
    <xf numFmtId="4" fontId="17" fillId="0" borderId="0" xfId="0" applyNumberFormat="1" applyFont="1" applyBorder="1" applyAlignment="1"/>
    <xf numFmtId="49" fontId="21" fillId="0" borderId="0" xfId="0" applyNumberFormat="1" applyFont="1" applyBorder="1"/>
    <xf numFmtId="49" fontId="22" fillId="0" borderId="0" xfId="0" applyNumberFormat="1" applyFont="1" applyBorder="1"/>
    <xf numFmtId="4" fontId="22" fillId="0" borderId="0" xfId="0" applyNumberFormat="1" applyFont="1" applyBorder="1"/>
    <xf numFmtId="4" fontId="22" fillId="0" borderId="0" xfId="0" applyNumberFormat="1" applyFont="1" applyBorder="1" applyAlignment="1">
      <alignment horizontal="right" wrapText="1"/>
    </xf>
    <xf numFmtId="4" fontId="22" fillId="0" borderId="0" xfId="0" applyNumberFormat="1" applyFont="1" applyBorder="1" applyAlignment="1">
      <alignment horizontal="left" wrapText="1"/>
    </xf>
    <xf numFmtId="0" fontId="17" fillId="0" borderId="0" xfId="0" applyFont="1" applyAlignment="1">
      <alignment horizontal="left"/>
    </xf>
    <xf numFmtId="4" fontId="22" fillId="0" borderId="0" xfId="0" applyNumberFormat="1" applyFont="1" applyBorder="1" applyAlignment="1">
      <alignment horizontal="left" wrapText="1"/>
    </xf>
    <xf numFmtId="4" fontId="22" fillId="0" borderId="0" xfId="0" applyNumberFormat="1" applyFont="1" applyBorder="1" applyAlignment="1">
      <alignment wrapText="1"/>
    </xf>
    <xf numFmtId="164" fontId="22" fillId="0" borderId="0" xfId="0" applyNumberFormat="1" applyFont="1" applyBorder="1"/>
    <xf numFmtId="164" fontId="22" fillId="0" borderId="0" xfId="0" applyNumberFormat="1" applyFont="1" applyBorder="1" applyAlignment="1">
      <alignment horizontal="right" wrapText="1"/>
    </xf>
    <xf numFmtId="164" fontId="22" fillId="0" borderId="0" xfId="0" applyNumberFormat="1" applyFont="1" applyBorder="1" applyAlignment="1">
      <alignment horizontal="left"/>
    </xf>
    <xf numFmtId="1" fontId="22" fillId="0" borderId="0" xfId="0" applyNumberFormat="1" applyFont="1" applyBorder="1" applyAlignment="1">
      <alignment horizontal="left"/>
    </xf>
    <xf numFmtId="164" fontId="22" fillId="0" borderId="0" xfId="0" applyNumberFormat="1" applyFont="1"/>
    <xf numFmtId="1" fontId="22" fillId="0" borderId="0" xfId="0" applyNumberFormat="1" applyFont="1"/>
    <xf numFmtId="3" fontId="17" fillId="0" borderId="0" xfId="0" applyNumberFormat="1" applyFont="1" applyBorder="1" applyAlignment="1">
      <alignment wrapText="1"/>
    </xf>
    <xf numFmtId="164" fontId="17" fillId="0" borderId="0" xfId="0" applyNumberFormat="1" applyFont="1" applyBorder="1" applyAlignment="1"/>
    <xf numFmtId="164" fontId="17" fillId="0" borderId="0" xfId="0" applyNumberFormat="1" applyFont="1" applyBorder="1" applyAlignment="1">
      <alignment horizontal="right" wrapText="1"/>
    </xf>
    <xf numFmtId="0" fontId="17" fillId="0" borderId="0" xfId="0" applyFont="1" applyBorder="1" applyAlignment="1"/>
    <xf numFmtId="0" fontId="17" fillId="0" borderId="0" xfId="0" applyFont="1" applyBorder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U204"/>
  <sheetViews>
    <sheetView tabSelected="1" topLeftCell="A46" zoomScaleNormal="100" workbookViewId="0">
      <selection activeCell="F200" sqref="F200"/>
    </sheetView>
  </sheetViews>
  <sheetFormatPr defaultRowHeight="12.75" x14ac:dyDescent="0.2"/>
  <cols>
    <col min="2" max="2" width="0.85546875" customWidth="1"/>
    <col min="3" max="3" width="0.7109375" customWidth="1"/>
    <col min="4" max="4" width="46.140625" customWidth="1"/>
    <col min="5" max="5" width="5" customWidth="1"/>
    <col min="6" max="6" width="8.28515625" customWidth="1"/>
    <col min="7" max="7" width="11.28515625" style="158" bestFit="1" customWidth="1"/>
    <col min="8" max="8" width="9.5703125" style="158" customWidth="1"/>
    <col min="9" max="9" width="8.7109375" style="158" customWidth="1"/>
    <col min="10" max="10" width="8.140625" style="158" customWidth="1"/>
    <col min="11" max="11" width="8" style="158" customWidth="1"/>
    <col min="12" max="12" width="9.7109375" style="158" customWidth="1"/>
    <col min="13" max="13" width="11.140625" style="11" bestFit="1" customWidth="1"/>
    <col min="14" max="14" width="8.85546875" customWidth="1"/>
    <col min="15" max="15" width="10.7109375" style="5" customWidth="1"/>
    <col min="16" max="16" width="13.85546875" style="6" customWidth="1"/>
    <col min="17" max="17" width="15.28515625" customWidth="1"/>
    <col min="18" max="18" width="10.5703125" customWidth="1"/>
    <col min="19" max="19" width="7.28515625" customWidth="1"/>
    <col min="20" max="20" width="8" customWidth="1"/>
  </cols>
  <sheetData>
    <row r="1" spans="3:21" x14ac:dyDescent="0.2">
      <c r="D1" s="1" t="s">
        <v>0</v>
      </c>
      <c r="E1" s="1"/>
      <c r="F1" s="2"/>
      <c r="G1" s="2"/>
      <c r="H1" s="3"/>
      <c r="I1" s="3"/>
      <c r="J1" s="3"/>
      <c r="K1" s="3"/>
      <c r="L1" s="3"/>
      <c r="M1" s="4"/>
      <c r="N1" s="2"/>
    </row>
    <row r="2" spans="3:21" x14ac:dyDescent="0.2">
      <c r="D2" s="1"/>
      <c r="E2" s="1"/>
      <c r="F2" s="1"/>
      <c r="G2" s="1"/>
      <c r="H2" s="7"/>
      <c r="I2" s="3"/>
      <c r="J2" s="3"/>
      <c r="K2" s="3"/>
      <c r="L2" s="3"/>
      <c r="M2" s="4"/>
      <c r="N2" s="2"/>
    </row>
    <row r="3" spans="3:21" x14ac:dyDescent="0.2">
      <c r="D3" s="1" t="s">
        <v>1</v>
      </c>
      <c r="E3" s="1"/>
      <c r="F3" s="1"/>
      <c r="G3" s="1"/>
      <c r="H3" s="7"/>
      <c r="I3" s="3"/>
      <c r="J3" s="3"/>
      <c r="K3" s="3"/>
      <c r="L3" s="3"/>
      <c r="M3" s="4"/>
      <c r="N3" s="2"/>
    </row>
    <row r="4" spans="3:21" x14ac:dyDescent="0.2">
      <c r="D4" s="1"/>
      <c r="E4" s="1"/>
      <c r="F4" s="1"/>
      <c r="G4" s="7"/>
      <c r="H4" s="7"/>
      <c r="I4" s="3"/>
      <c r="J4" s="3"/>
      <c r="K4" s="3"/>
      <c r="L4" s="3"/>
      <c r="M4" s="4"/>
      <c r="N4" s="2"/>
    </row>
    <row r="5" spans="3:21" x14ac:dyDescent="0.2">
      <c r="D5" s="1"/>
      <c r="E5" s="1"/>
      <c r="F5" s="1"/>
      <c r="G5" s="7"/>
      <c r="H5" s="7"/>
      <c r="I5" s="7"/>
      <c r="J5" s="8"/>
      <c r="K5" s="8"/>
      <c r="L5" s="8"/>
      <c r="M5" s="8"/>
      <c r="N5" s="7"/>
      <c r="O5" s="9"/>
    </row>
    <row r="6" spans="3:21" x14ac:dyDescent="0.2">
      <c r="D6" s="1"/>
      <c r="E6" s="1"/>
      <c r="F6" s="1"/>
      <c r="G6" s="7"/>
      <c r="H6" s="7"/>
      <c r="I6" s="7"/>
      <c r="J6" s="7"/>
      <c r="K6" s="7"/>
      <c r="L6" s="7"/>
      <c r="M6" s="7"/>
      <c r="N6" s="7"/>
      <c r="O6" s="9"/>
    </row>
    <row r="7" spans="3:21" x14ac:dyDescent="0.2">
      <c r="D7" s="1"/>
      <c r="E7" s="1"/>
      <c r="F7" s="1"/>
      <c r="G7" s="7"/>
      <c r="H7" s="10" t="s">
        <v>2</v>
      </c>
      <c r="I7" s="10"/>
      <c r="J7" s="10"/>
      <c r="K7" s="10"/>
      <c r="L7" s="10"/>
      <c r="M7" s="10"/>
      <c r="N7" s="10"/>
      <c r="O7" s="9"/>
    </row>
    <row r="8" spans="3:21" x14ac:dyDescent="0.2">
      <c r="D8" s="1"/>
      <c r="E8" s="1"/>
      <c r="F8" s="1"/>
      <c r="G8" s="7"/>
      <c r="H8" s="10" t="s">
        <v>3</v>
      </c>
      <c r="I8" s="10"/>
      <c r="J8" s="10"/>
      <c r="K8" s="10"/>
      <c r="L8" s="10"/>
      <c r="M8" s="10"/>
      <c r="N8" s="10"/>
      <c r="O8" s="9"/>
    </row>
    <row r="9" spans="3:21" x14ac:dyDescent="0.2">
      <c r="D9" s="1"/>
      <c r="E9" s="1"/>
      <c r="F9" s="1"/>
      <c r="G9" s="7"/>
      <c r="H9" s="10" t="s">
        <v>4</v>
      </c>
      <c r="I9" s="10"/>
      <c r="J9" s="10"/>
      <c r="K9" s="10"/>
      <c r="L9" s="10"/>
      <c r="M9" s="10"/>
      <c r="N9" s="10"/>
      <c r="O9" s="9"/>
    </row>
    <row r="10" spans="3:21" x14ac:dyDescent="0.2">
      <c r="D10" s="1"/>
      <c r="E10" s="1"/>
      <c r="F10" s="1"/>
      <c r="G10" s="7"/>
      <c r="H10" s="10" t="s">
        <v>5</v>
      </c>
      <c r="I10" s="10"/>
      <c r="J10" s="10"/>
      <c r="K10" s="10"/>
      <c r="L10" s="10"/>
      <c r="M10" s="10"/>
      <c r="N10" s="10"/>
      <c r="O10" s="9"/>
    </row>
    <row r="11" spans="3:21" s="6" customFormat="1" x14ac:dyDescent="0.2">
      <c r="C11"/>
      <c r="D11" s="1"/>
      <c r="E11" s="1"/>
      <c r="F11" s="1"/>
      <c r="G11" s="7"/>
      <c r="H11" s="10" t="s">
        <v>6</v>
      </c>
      <c r="I11" s="10"/>
      <c r="J11" s="10"/>
      <c r="K11" s="10"/>
      <c r="L11" s="10"/>
      <c r="M11" s="10"/>
      <c r="N11" s="10"/>
      <c r="O11" s="9"/>
      <c r="Q11"/>
      <c r="R11"/>
      <c r="S11"/>
      <c r="T11"/>
      <c r="U11"/>
    </row>
    <row r="12" spans="3:21" s="6" customFormat="1" x14ac:dyDescent="0.2">
      <c r="C12"/>
      <c r="D12" s="1"/>
      <c r="E12" s="1"/>
      <c r="F12" s="1"/>
      <c r="G12" s="7"/>
      <c r="H12" s="7"/>
      <c r="I12" s="7"/>
      <c r="J12" s="7"/>
      <c r="K12" s="7"/>
      <c r="L12" s="7"/>
      <c r="M12" s="7"/>
      <c r="N12" s="7"/>
      <c r="O12" s="9"/>
      <c r="Q12"/>
      <c r="R12"/>
      <c r="S12"/>
      <c r="T12"/>
      <c r="U12"/>
    </row>
    <row r="13" spans="3:21" s="6" customFormat="1" x14ac:dyDescent="0.2">
      <c r="C13"/>
      <c r="D13" s="2"/>
      <c r="E13" s="2"/>
      <c r="F13" s="2"/>
      <c r="G13" s="3"/>
      <c r="H13" s="3"/>
      <c r="I13" s="3"/>
      <c r="J13" s="3"/>
      <c r="K13" s="3"/>
      <c r="L13" s="3"/>
      <c r="M13" s="3"/>
      <c r="N13" s="3"/>
      <c r="O13" s="11"/>
      <c r="Q13"/>
      <c r="R13"/>
      <c r="S13"/>
      <c r="T13"/>
      <c r="U13"/>
    </row>
    <row r="14" spans="3:21" s="6" customFormat="1" x14ac:dyDescent="0.2">
      <c r="C14"/>
      <c r="D14" s="10" t="s">
        <v>7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5"/>
      <c r="Q14"/>
      <c r="R14"/>
      <c r="S14"/>
      <c r="T14"/>
      <c r="U14"/>
    </row>
    <row r="15" spans="3:21" s="6" customFormat="1" x14ac:dyDescent="0.2">
      <c r="C15"/>
      <c r="D15" s="12" t="s">
        <v>8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5"/>
      <c r="Q15"/>
      <c r="R15"/>
      <c r="S15"/>
      <c r="T15"/>
      <c r="U15"/>
    </row>
    <row r="16" spans="3:21" s="6" customFormat="1" x14ac:dyDescent="0.2">
      <c r="C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5"/>
      <c r="Q16"/>
      <c r="R16"/>
      <c r="S16"/>
      <c r="T16"/>
      <c r="U16"/>
    </row>
    <row r="17" spans="3:20" x14ac:dyDescent="0.2"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3:20" ht="15.75" x14ac:dyDescent="0.25">
      <c r="C18" s="14"/>
      <c r="D18" s="15" t="s">
        <v>9</v>
      </c>
      <c r="E18" s="16"/>
      <c r="F18" s="17"/>
      <c r="G18" s="18"/>
      <c r="H18" s="18"/>
      <c r="I18" s="19"/>
      <c r="J18" s="20"/>
      <c r="K18" s="20"/>
      <c r="L18" s="20"/>
      <c r="M18" s="21"/>
      <c r="N18" s="22"/>
      <c r="O18" s="23"/>
      <c r="P18" s="24"/>
      <c r="Q18" s="25"/>
    </row>
    <row r="19" spans="3:20" ht="15.75" x14ac:dyDescent="0.25">
      <c r="C19" s="14"/>
      <c r="D19" s="15" t="s">
        <v>10</v>
      </c>
      <c r="E19" s="16"/>
      <c r="F19" s="17"/>
      <c r="G19" s="18"/>
      <c r="H19" s="18"/>
      <c r="I19" s="19"/>
      <c r="J19" s="20"/>
      <c r="K19" s="20"/>
      <c r="L19" s="20"/>
      <c r="M19" s="21"/>
      <c r="N19" s="22"/>
      <c r="O19" s="23"/>
      <c r="P19" s="24"/>
      <c r="Q19" s="25"/>
    </row>
    <row r="20" spans="3:20" ht="15" customHeight="1" thickBot="1" x14ac:dyDescent="0.3">
      <c r="C20" s="26"/>
      <c r="D20" s="27" t="s">
        <v>11</v>
      </c>
      <c r="E20" s="27"/>
      <c r="F20" s="28"/>
      <c r="G20" s="29"/>
      <c r="H20" s="29"/>
      <c r="I20" s="29"/>
      <c r="J20" s="29"/>
      <c r="K20" s="29"/>
      <c r="L20" s="29"/>
      <c r="M20" s="30"/>
      <c r="N20" s="31" t="s">
        <v>12</v>
      </c>
      <c r="O20" s="32"/>
      <c r="P20" s="33"/>
      <c r="Q20" s="34"/>
      <c r="R20" s="35"/>
      <c r="S20" s="35"/>
      <c r="T20" s="35"/>
    </row>
    <row r="21" spans="3:20" ht="13.5" customHeight="1" x14ac:dyDescent="0.2">
      <c r="C21" s="26"/>
      <c r="D21" s="36" t="s">
        <v>13</v>
      </c>
      <c r="E21" s="37"/>
      <c r="F21" s="38" t="s">
        <v>14</v>
      </c>
      <c r="G21" s="38" t="s">
        <v>15</v>
      </c>
      <c r="H21" s="38" t="s">
        <v>16</v>
      </c>
      <c r="I21" s="39" t="s">
        <v>17</v>
      </c>
      <c r="J21" s="39" t="s">
        <v>18</v>
      </c>
      <c r="K21" s="40" t="s">
        <v>19</v>
      </c>
      <c r="L21" s="38" t="s">
        <v>16</v>
      </c>
      <c r="M21" s="41" t="s">
        <v>20</v>
      </c>
      <c r="N21" s="42" t="s">
        <v>16</v>
      </c>
      <c r="O21" s="32"/>
      <c r="P21" s="43"/>
      <c r="Q21" s="44"/>
      <c r="R21" s="45"/>
      <c r="S21" s="35"/>
      <c r="T21" s="35"/>
    </row>
    <row r="22" spans="3:20" ht="36.75" customHeight="1" thickBot="1" x14ac:dyDescent="0.25">
      <c r="C22" s="26"/>
      <c r="D22" s="46"/>
      <c r="E22" s="47"/>
      <c r="F22" s="48"/>
      <c r="G22" s="48"/>
      <c r="H22" s="48"/>
      <c r="I22" s="49"/>
      <c r="J22" s="49"/>
      <c r="K22" s="50"/>
      <c r="L22" s="48"/>
      <c r="M22" s="51"/>
      <c r="N22" s="52"/>
      <c r="O22" s="53"/>
      <c r="P22" s="54"/>
      <c r="Q22" s="53"/>
      <c r="R22" s="55"/>
      <c r="S22" s="56"/>
      <c r="T22" s="57"/>
    </row>
    <row r="23" spans="3:20" s="25" customFormat="1" ht="12.75" customHeight="1" thickBot="1" x14ac:dyDescent="0.25">
      <c r="C23" s="26"/>
      <c r="D23" s="58" t="s">
        <v>21</v>
      </c>
      <c r="E23" s="59"/>
      <c r="F23" s="60" t="s">
        <v>22</v>
      </c>
      <c r="G23" s="61" t="s">
        <v>23</v>
      </c>
      <c r="H23" s="61" t="s">
        <v>24</v>
      </c>
      <c r="I23" s="61" t="s">
        <v>25</v>
      </c>
      <c r="J23" s="61" t="s">
        <v>26</v>
      </c>
      <c r="K23" s="61" t="s">
        <v>27</v>
      </c>
      <c r="L23" s="61" t="s">
        <v>28</v>
      </c>
      <c r="M23" s="62" t="s">
        <v>29</v>
      </c>
      <c r="N23" s="63" t="s">
        <v>30</v>
      </c>
      <c r="O23" s="64"/>
      <c r="P23" s="65"/>
      <c r="Q23" s="64"/>
      <c r="R23" s="32"/>
      <c r="S23" s="66"/>
      <c r="T23" s="67"/>
    </row>
    <row r="24" spans="3:20" x14ac:dyDescent="0.2">
      <c r="C24" s="26"/>
      <c r="D24" s="68" t="s">
        <v>31</v>
      </c>
      <c r="E24" s="69" t="s">
        <v>32</v>
      </c>
      <c r="F24" s="70" t="s">
        <v>33</v>
      </c>
      <c r="G24" s="71">
        <f t="shared" ref="G24:N25" si="0">G26+G138</f>
        <v>29441</v>
      </c>
      <c r="H24" s="71">
        <f t="shared" si="0"/>
        <v>310</v>
      </c>
      <c r="I24" s="71">
        <f t="shared" si="0"/>
        <v>29131</v>
      </c>
      <c r="J24" s="71">
        <f t="shared" si="0"/>
        <v>0</v>
      </c>
      <c r="K24" s="71">
        <f t="shared" si="0"/>
        <v>310</v>
      </c>
      <c r="L24" s="71">
        <f t="shared" si="0"/>
        <v>310</v>
      </c>
      <c r="M24" s="71">
        <f t="shared" si="0"/>
        <v>0</v>
      </c>
      <c r="N24" s="72">
        <f t="shared" si="0"/>
        <v>0</v>
      </c>
      <c r="O24" s="53"/>
      <c r="P24" s="54"/>
      <c r="Q24" s="53"/>
      <c r="R24" s="53"/>
      <c r="S24" s="56"/>
      <c r="T24" s="57"/>
    </row>
    <row r="25" spans="3:20" x14ac:dyDescent="0.2">
      <c r="C25" s="26"/>
      <c r="D25" s="73"/>
      <c r="E25" s="74" t="s">
        <v>34</v>
      </c>
      <c r="F25" s="75"/>
      <c r="G25" s="76">
        <f t="shared" si="0"/>
        <v>25464</v>
      </c>
      <c r="H25" s="76">
        <f t="shared" si="0"/>
        <v>310</v>
      </c>
      <c r="I25" s="76">
        <f t="shared" si="0"/>
        <v>9955</v>
      </c>
      <c r="J25" s="76">
        <f t="shared" si="0"/>
        <v>7299</v>
      </c>
      <c r="K25" s="76">
        <f t="shared" si="0"/>
        <v>3810</v>
      </c>
      <c r="L25" s="76">
        <f t="shared" si="0"/>
        <v>270</v>
      </c>
      <c r="M25" s="76">
        <f t="shared" si="0"/>
        <v>4400</v>
      </c>
      <c r="N25" s="77">
        <f t="shared" si="0"/>
        <v>40</v>
      </c>
      <c r="O25" s="53"/>
      <c r="P25" s="54"/>
      <c r="Q25" s="53"/>
      <c r="R25" s="53"/>
      <c r="S25" s="56"/>
      <c r="T25" s="57"/>
    </row>
    <row r="26" spans="3:20" x14ac:dyDescent="0.2">
      <c r="C26" s="26"/>
      <c r="D26" s="73" t="s">
        <v>35</v>
      </c>
      <c r="E26" s="74" t="s">
        <v>32</v>
      </c>
      <c r="F26" s="75" t="s">
        <v>36</v>
      </c>
      <c r="G26" s="76">
        <f>G28+G58+G108+G134</f>
        <v>29341</v>
      </c>
      <c r="H26" s="76">
        <f t="shared" ref="H26:N27" si="1">H28+H58+H108+H134</f>
        <v>300</v>
      </c>
      <c r="I26" s="76">
        <f t="shared" si="1"/>
        <v>29041</v>
      </c>
      <c r="J26" s="76">
        <f t="shared" si="1"/>
        <v>0</v>
      </c>
      <c r="K26" s="76">
        <f t="shared" si="1"/>
        <v>300</v>
      </c>
      <c r="L26" s="76">
        <f t="shared" si="1"/>
        <v>300</v>
      </c>
      <c r="M26" s="76">
        <f t="shared" si="1"/>
        <v>0</v>
      </c>
      <c r="N26" s="77">
        <f t="shared" ref="N26" si="2">N28+N58+N108</f>
        <v>0</v>
      </c>
      <c r="O26" s="53"/>
      <c r="P26" s="54"/>
      <c r="Q26" s="53"/>
      <c r="R26" s="53"/>
      <c r="S26" s="78"/>
      <c r="T26" s="57"/>
    </row>
    <row r="27" spans="3:20" x14ac:dyDescent="0.2">
      <c r="C27" s="26"/>
      <c r="D27" s="73"/>
      <c r="E27" s="74" t="s">
        <v>34</v>
      </c>
      <c r="F27" s="75"/>
      <c r="G27" s="76">
        <f>G29+G59+G109+G135</f>
        <v>25364</v>
      </c>
      <c r="H27" s="76">
        <f t="shared" si="1"/>
        <v>300</v>
      </c>
      <c r="I27" s="76">
        <f t="shared" si="1"/>
        <v>9905</v>
      </c>
      <c r="J27" s="76">
        <f t="shared" si="1"/>
        <v>7259</v>
      </c>
      <c r="K27" s="76">
        <f t="shared" si="1"/>
        <v>3800</v>
      </c>
      <c r="L27" s="76">
        <f t="shared" si="1"/>
        <v>260</v>
      </c>
      <c r="M27" s="76">
        <f t="shared" si="1"/>
        <v>4400</v>
      </c>
      <c r="N27" s="77">
        <f t="shared" si="1"/>
        <v>40</v>
      </c>
      <c r="O27" s="53"/>
      <c r="P27" s="54"/>
      <c r="Q27" s="53"/>
      <c r="R27" s="53"/>
      <c r="S27" s="78"/>
      <c r="T27" s="57"/>
    </row>
    <row r="28" spans="3:20" x14ac:dyDescent="0.2">
      <c r="C28" s="26"/>
      <c r="D28" s="73" t="s">
        <v>37</v>
      </c>
      <c r="E28" s="74" t="s">
        <v>32</v>
      </c>
      <c r="F28" s="79">
        <v>10</v>
      </c>
      <c r="G28" s="76">
        <f t="shared" ref="G28:K29" si="3">G30+G40+G44</f>
        <v>14000</v>
      </c>
      <c r="H28" s="76">
        <f t="shared" si="3"/>
        <v>0</v>
      </c>
      <c r="I28" s="76">
        <f t="shared" si="3"/>
        <v>14000</v>
      </c>
      <c r="J28" s="76">
        <f t="shared" si="3"/>
        <v>0</v>
      </c>
      <c r="K28" s="76">
        <f t="shared" si="3"/>
        <v>0</v>
      </c>
      <c r="L28" s="76">
        <v>0</v>
      </c>
      <c r="M28" s="76">
        <f>M30+M40+M44</f>
        <v>0</v>
      </c>
      <c r="N28" s="77">
        <v>0</v>
      </c>
      <c r="O28" s="53"/>
      <c r="P28" s="54"/>
      <c r="Q28" s="53"/>
      <c r="R28" s="53"/>
      <c r="S28" s="78"/>
      <c r="T28" s="80"/>
    </row>
    <row r="29" spans="3:20" x14ac:dyDescent="0.2">
      <c r="C29" s="26"/>
      <c r="D29" s="73"/>
      <c r="E29" s="74" t="s">
        <v>34</v>
      </c>
      <c r="F29" s="79"/>
      <c r="G29" s="76">
        <f t="shared" si="3"/>
        <v>14000</v>
      </c>
      <c r="H29" s="76">
        <f t="shared" si="3"/>
        <v>0</v>
      </c>
      <c r="I29" s="76">
        <f t="shared" si="3"/>
        <v>4000</v>
      </c>
      <c r="J29" s="76">
        <f t="shared" si="3"/>
        <v>3000</v>
      </c>
      <c r="K29" s="76">
        <f t="shared" si="3"/>
        <v>3000</v>
      </c>
      <c r="L29" s="76">
        <v>0</v>
      </c>
      <c r="M29" s="76">
        <f>M31+M41+M45</f>
        <v>4000</v>
      </c>
      <c r="N29" s="77">
        <v>0</v>
      </c>
      <c r="O29" s="53"/>
      <c r="P29" s="54"/>
      <c r="Q29" s="53"/>
      <c r="R29" s="53"/>
      <c r="S29" s="78"/>
      <c r="T29" s="80"/>
    </row>
    <row r="30" spans="3:20" x14ac:dyDescent="0.2">
      <c r="C30" s="26"/>
      <c r="D30" s="81" t="s">
        <v>38</v>
      </c>
      <c r="E30" s="74" t="s">
        <v>32</v>
      </c>
      <c r="F30" s="75" t="s">
        <v>39</v>
      </c>
      <c r="G30" s="76">
        <f t="shared" ref="G30:K31" si="4">G32+G34+G36+G38</f>
        <v>13330</v>
      </c>
      <c r="H30" s="76">
        <f t="shared" si="4"/>
        <v>0</v>
      </c>
      <c r="I30" s="76">
        <f t="shared" si="4"/>
        <v>13330</v>
      </c>
      <c r="J30" s="76">
        <f t="shared" si="4"/>
        <v>0</v>
      </c>
      <c r="K30" s="76">
        <f t="shared" si="4"/>
        <v>0</v>
      </c>
      <c r="L30" s="76">
        <v>0</v>
      </c>
      <c r="M30" s="76">
        <f>M32+M34+M36+M38</f>
        <v>0</v>
      </c>
      <c r="N30" s="77">
        <v>0</v>
      </c>
      <c r="O30" s="53"/>
      <c r="P30" s="54"/>
      <c r="Q30" s="53"/>
      <c r="R30" s="53"/>
      <c r="S30" s="78"/>
      <c r="T30" s="82"/>
    </row>
    <row r="31" spans="3:20" x14ac:dyDescent="0.2">
      <c r="C31" s="26"/>
      <c r="D31" s="81"/>
      <c r="E31" s="74" t="s">
        <v>34</v>
      </c>
      <c r="F31" s="75"/>
      <c r="G31" s="76">
        <f t="shared" si="4"/>
        <v>13330</v>
      </c>
      <c r="H31" s="76">
        <f t="shared" si="4"/>
        <v>0</v>
      </c>
      <c r="I31" s="76">
        <f t="shared" si="4"/>
        <v>3518</v>
      </c>
      <c r="J31" s="76">
        <f t="shared" si="4"/>
        <v>2938</v>
      </c>
      <c r="K31" s="76">
        <f t="shared" si="4"/>
        <v>2937</v>
      </c>
      <c r="L31" s="76">
        <v>0</v>
      </c>
      <c r="M31" s="76">
        <f>M33+M35+M37+M39</f>
        <v>3937</v>
      </c>
      <c r="N31" s="77">
        <v>0</v>
      </c>
      <c r="O31" s="53"/>
      <c r="P31" s="54"/>
      <c r="Q31" s="53"/>
      <c r="R31" s="53"/>
      <c r="S31" s="78"/>
      <c r="T31" s="82"/>
    </row>
    <row r="32" spans="3:20" x14ac:dyDescent="0.2">
      <c r="C32" s="26"/>
      <c r="D32" s="83" t="s">
        <v>40</v>
      </c>
      <c r="E32" s="84" t="s">
        <v>32</v>
      </c>
      <c r="F32" s="85" t="s">
        <v>41</v>
      </c>
      <c r="G32" s="86">
        <f>I32</f>
        <v>11600</v>
      </c>
      <c r="H32" s="86">
        <v>0</v>
      </c>
      <c r="I32" s="86">
        <f>12100-500</f>
        <v>11600</v>
      </c>
      <c r="J32" s="87">
        <v>0</v>
      </c>
      <c r="K32" s="87">
        <v>0</v>
      </c>
      <c r="L32" s="87">
        <v>0</v>
      </c>
      <c r="M32" s="87">
        <v>0</v>
      </c>
      <c r="N32" s="88">
        <v>0</v>
      </c>
      <c r="O32" s="78"/>
      <c r="P32" s="89"/>
      <c r="T32" s="90"/>
    </row>
    <row r="33" spans="3:21" x14ac:dyDescent="0.2">
      <c r="C33" s="26"/>
      <c r="D33" s="83"/>
      <c r="E33" s="84" t="s">
        <v>34</v>
      </c>
      <c r="F33" s="85"/>
      <c r="G33" s="86">
        <f>I33+J33+K33+M33</f>
        <v>11600</v>
      </c>
      <c r="H33" s="86">
        <v>0</v>
      </c>
      <c r="I33" s="86">
        <v>3093</v>
      </c>
      <c r="J33" s="87">
        <f>2663-500</f>
        <v>2163</v>
      </c>
      <c r="K33" s="87">
        <f>2637</f>
        <v>2637</v>
      </c>
      <c r="L33" s="87">
        <v>0</v>
      </c>
      <c r="M33" s="87">
        <f>3707</f>
        <v>3707</v>
      </c>
      <c r="N33" s="88">
        <v>0</v>
      </c>
      <c r="O33" s="78"/>
      <c r="P33" s="89"/>
      <c r="Q33" s="78"/>
      <c r="R33" s="78"/>
      <c r="S33" s="78"/>
      <c r="T33" s="90"/>
    </row>
    <row r="34" spans="3:21" x14ac:dyDescent="0.2">
      <c r="C34" s="26"/>
      <c r="D34" s="83" t="s">
        <v>42</v>
      </c>
      <c r="E34" s="84" t="s">
        <v>32</v>
      </c>
      <c r="F34" s="85" t="s">
        <v>43</v>
      </c>
      <c r="G34" s="86">
        <f t="shared" ref="G34:G56" si="5">I34</f>
        <v>1000</v>
      </c>
      <c r="H34" s="86">
        <f t="shared" ref="H34:H145" si="6">L34+N34</f>
        <v>0</v>
      </c>
      <c r="I34" s="86">
        <f>500+500</f>
        <v>1000</v>
      </c>
      <c r="J34" s="87">
        <v>0</v>
      </c>
      <c r="K34" s="87">
        <v>0</v>
      </c>
      <c r="L34" s="87">
        <v>0</v>
      </c>
      <c r="M34" s="87">
        <v>0</v>
      </c>
      <c r="N34" s="88">
        <v>0</v>
      </c>
      <c r="O34" s="78"/>
      <c r="P34" s="89"/>
      <c r="Q34" s="78"/>
      <c r="R34" s="78"/>
      <c r="S34" s="78"/>
      <c r="T34" s="90"/>
    </row>
    <row r="35" spans="3:21" x14ac:dyDescent="0.2">
      <c r="C35" s="26"/>
      <c r="D35" s="83"/>
      <c r="E35" s="84" t="s">
        <v>34</v>
      </c>
      <c r="F35" s="85"/>
      <c r="G35" s="86">
        <f>I35+J35+K35+M35</f>
        <v>1000</v>
      </c>
      <c r="H35" s="86">
        <f t="shared" si="6"/>
        <v>0</v>
      </c>
      <c r="I35" s="86">
        <v>225</v>
      </c>
      <c r="J35" s="87">
        <f>125+500</f>
        <v>625</v>
      </c>
      <c r="K35" s="87">
        <v>125</v>
      </c>
      <c r="L35" s="87">
        <v>0</v>
      </c>
      <c r="M35" s="87">
        <v>25</v>
      </c>
      <c r="N35" s="88">
        <v>0</v>
      </c>
      <c r="O35" s="78"/>
      <c r="P35" s="89"/>
      <c r="Q35" s="78"/>
      <c r="R35" s="78"/>
      <c r="S35" s="78"/>
      <c r="T35" s="90"/>
    </row>
    <row r="36" spans="3:21" s="9" customFormat="1" x14ac:dyDescent="0.2">
      <c r="C36" s="91"/>
      <c r="D36" s="73" t="s">
        <v>44</v>
      </c>
      <c r="E36" s="74" t="s">
        <v>32</v>
      </c>
      <c r="F36" s="75" t="s">
        <v>45</v>
      </c>
      <c r="G36" s="76">
        <f t="shared" si="5"/>
        <v>120</v>
      </c>
      <c r="H36" s="76">
        <f t="shared" si="6"/>
        <v>0</v>
      </c>
      <c r="I36" s="76">
        <v>120</v>
      </c>
      <c r="J36" s="76">
        <v>0</v>
      </c>
      <c r="K36" s="76">
        <v>0</v>
      </c>
      <c r="L36" s="76">
        <v>0</v>
      </c>
      <c r="M36" s="76">
        <v>0</v>
      </c>
      <c r="N36" s="92">
        <v>0</v>
      </c>
      <c r="O36" s="53"/>
      <c r="P36" s="54"/>
      <c r="Q36" s="53"/>
      <c r="R36" s="93"/>
      <c r="S36" s="93"/>
      <c r="T36" s="82"/>
    </row>
    <row r="37" spans="3:21" s="9" customFormat="1" x14ac:dyDescent="0.2">
      <c r="C37" s="91"/>
      <c r="D37" s="73"/>
      <c r="E37" s="74" t="s">
        <v>34</v>
      </c>
      <c r="F37" s="75"/>
      <c r="G37" s="76">
        <f>I37+J37+K37+M37</f>
        <v>120</v>
      </c>
      <c r="H37" s="76">
        <f t="shared" si="6"/>
        <v>0</v>
      </c>
      <c r="I37" s="76">
        <v>50</v>
      </c>
      <c r="J37" s="76">
        <v>0</v>
      </c>
      <c r="K37" s="76">
        <v>20</v>
      </c>
      <c r="L37" s="76">
        <v>0</v>
      </c>
      <c r="M37" s="76">
        <v>50</v>
      </c>
      <c r="N37" s="92">
        <v>0</v>
      </c>
      <c r="O37" s="53"/>
      <c r="P37" s="54"/>
      <c r="Q37" s="53"/>
      <c r="R37" s="93"/>
      <c r="S37" s="93"/>
      <c r="T37" s="82"/>
    </row>
    <row r="38" spans="3:21" s="95" customFormat="1" x14ac:dyDescent="0.2">
      <c r="C38" s="26"/>
      <c r="D38" s="83" t="s">
        <v>46</v>
      </c>
      <c r="E38" s="74" t="s">
        <v>32</v>
      </c>
      <c r="F38" s="75" t="s">
        <v>47</v>
      </c>
      <c r="G38" s="76">
        <f t="shared" si="5"/>
        <v>610</v>
      </c>
      <c r="H38" s="76">
        <f t="shared" si="6"/>
        <v>0</v>
      </c>
      <c r="I38" s="76">
        <v>610</v>
      </c>
      <c r="J38" s="94">
        <v>0</v>
      </c>
      <c r="K38" s="94">
        <v>0</v>
      </c>
      <c r="L38" s="76">
        <v>0</v>
      </c>
      <c r="M38" s="94">
        <v>0</v>
      </c>
      <c r="N38" s="92">
        <v>0</v>
      </c>
      <c r="O38" s="93"/>
      <c r="P38" s="54"/>
      <c r="Q38" s="93"/>
      <c r="R38" s="93"/>
      <c r="S38" s="78"/>
      <c r="T38" s="90"/>
    </row>
    <row r="39" spans="3:21" s="95" customFormat="1" x14ac:dyDescent="0.2">
      <c r="C39" s="26"/>
      <c r="D39" s="83"/>
      <c r="E39" s="74" t="s">
        <v>34</v>
      </c>
      <c r="F39" s="75"/>
      <c r="G39" s="76">
        <f>I39+J39+K39+M39</f>
        <v>610</v>
      </c>
      <c r="H39" s="76">
        <f t="shared" si="6"/>
        <v>0</v>
      </c>
      <c r="I39" s="76">
        <v>150</v>
      </c>
      <c r="J39" s="94">
        <v>150</v>
      </c>
      <c r="K39" s="94">
        <v>155</v>
      </c>
      <c r="L39" s="76">
        <v>0</v>
      </c>
      <c r="M39" s="94">
        <v>155</v>
      </c>
      <c r="N39" s="92">
        <v>0</v>
      </c>
      <c r="O39" s="93"/>
      <c r="P39" s="54"/>
      <c r="Q39" s="93"/>
      <c r="R39" s="93"/>
      <c r="S39" s="78"/>
      <c r="T39" s="90"/>
    </row>
    <row r="40" spans="3:21" s="95" customFormat="1" x14ac:dyDescent="0.2">
      <c r="C40" s="26"/>
      <c r="D40" s="83" t="s">
        <v>48</v>
      </c>
      <c r="E40" s="74" t="s">
        <v>32</v>
      </c>
      <c r="F40" s="75" t="s">
        <v>49</v>
      </c>
      <c r="G40" s="76">
        <f>G42</f>
        <v>260</v>
      </c>
      <c r="H40" s="76">
        <f t="shared" si="6"/>
        <v>0</v>
      </c>
      <c r="I40" s="76">
        <f>I42</f>
        <v>260</v>
      </c>
      <c r="J40" s="76">
        <f>J42+J43</f>
        <v>0</v>
      </c>
      <c r="K40" s="76">
        <f t="shared" ref="K40:M40" si="7">K42+K43</f>
        <v>0</v>
      </c>
      <c r="L40" s="76">
        <f t="shared" si="7"/>
        <v>0</v>
      </c>
      <c r="M40" s="76">
        <f t="shared" si="7"/>
        <v>0</v>
      </c>
      <c r="N40" s="92">
        <v>0</v>
      </c>
      <c r="O40" s="53"/>
      <c r="P40" s="54"/>
      <c r="Q40" s="53"/>
      <c r="R40" s="53"/>
      <c r="S40" s="78"/>
      <c r="T40" s="90"/>
    </row>
    <row r="41" spans="3:21" s="95" customFormat="1" x14ac:dyDescent="0.2">
      <c r="C41" s="26"/>
      <c r="D41" s="83"/>
      <c r="E41" s="74" t="s">
        <v>34</v>
      </c>
      <c r="F41" s="75"/>
      <c r="G41" s="76">
        <f>G43</f>
        <v>260</v>
      </c>
      <c r="H41" s="76">
        <f t="shared" si="6"/>
        <v>0</v>
      </c>
      <c r="I41" s="76">
        <f>I43</f>
        <v>260</v>
      </c>
      <c r="J41" s="76">
        <v>0</v>
      </c>
      <c r="K41" s="76">
        <v>0</v>
      </c>
      <c r="L41" s="76">
        <v>0</v>
      </c>
      <c r="M41" s="76">
        <v>0</v>
      </c>
      <c r="N41" s="92">
        <v>0</v>
      </c>
      <c r="O41" s="53"/>
      <c r="P41" s="54"/>
      <c r="Q41" s="53"/>
      <c r="R41" s="53"/>
      <c r="S41" s="78"/>
      <c r="T41" s="90"/>
    </row>
    <row r="42" spans="3:21" x14ac:dyDescent="0.2">
      <c r="C42" s="26"/>
      <c r="D42" s="83" t="s">
        <v>50</v>
      </c>
      <c r="E42" s="84" t="s">
        <v>32</v>
      </c>
      <c r="F42" s="96" t="s">
        <v>51</v>
      </c>
      <c r="G42" s="86">
        <f t="shared" si="5"/>
        <v>260</v>
      </c>
      <c r="H42" s="86">
        <f t="shared" si="6"/>
        <v>0</v>
      </c>
      <c r="I42" s="86">
        <v>260</v>
      </c>
      <c r="J42" s="87">
        <v>0</v>
      </c>
      <c r="K42" s="87">
        <v>0</v>
      </c>
      <c r="L42" s="87">
        <v>0</v>
      </c>
      <c r="M42" s="87">
        <v>0</v>
      </c>
      <c r="N42" s="92">
        <v>0</v>
      </c>
      <c r="O42" s="78"/>
      <c r="P42" s="89"/>
      <c r="Q42" s="78"/>
      <c r="R42" s="78"/>
      <c r="S42" s="78"/>
      <c r="T42" s="90"/>
    </row>
    <row r="43" spans="3:21" x14ac:dyDescent="0.2">
      <c r="C43" s="26"/>
      <c r="D43" s="83"/>
      <c r="E43" s="84" t="s">
        <v>34</v>
      </c>
      <c r="F43" s="85"/>
      <c r="G43" s="86">
        <f t="shared" si="5"/>
        <v>260</v>
      </c>
      <c r="H43" s="86">
        <f t="shared" si="6"/>
        <v>0</v>
      </c>
      <c r="I43" s="86">
        <v>260</v>
      </c>
      <c r="J43" s="87">
        <v>0</v>
      </c>
      <c r="K43" s="87">
        <v>0</v>
      </c>
      <c r="L43" s="87">
        <v>0</v>
      </c>
      <c r="M43" s="87">
        <v>0</v>
      </c>
      <c r="N43" s="92">
        <v>0</v>
      </c>
      <c r="O43" s="78"/>
      <c r="P43" s="89"/>
      <c r="Q43" s="78"/>
      <c r="R43" s="78"/>
      <c r="S43" s="78"/>
      <c r="T43" s="90"/>
    </row>
    <row r="44" spans="3:21" s="9" customFormat="1" x14ac:dyDescent="0.2">
      <c r="C44" s="91"/>
      <c r="D44" s="73" t="s">
        <v>52</v>
      </c>
      <c r="E44" s="74" t="s">
        <v>32</v>
      </c>
      <c r="F44" s="75" t="s">
        <v>53</v>
      </c>
      <c r="G44" s="76">
        <f>G46+G48+G50+G52+G54+G56</f>
        <v>410</v>
      </c>
      <c r="H44" s="76">
        <f t="shared" si="6"/>
        <v>0</v>
      </c>
      <c r="I44" s="76">
        <f t="shared" ref="I44:K45" si="8">I46+I48+I50+I52+I54+I56</f>
        <v>410</v>
      </c>
      <c r="J44" s="76">
        <f t="shared" si="8"/>
        <v>0</v>
      </c>
      <c r="K44" s="76">
        <f t="shared" si="8"/>
        <v>0</v>
      </c>
      <c r="L44" s="76">
        <v>0</v>
      </c>
      <c r="M44" s="76">
        <f>SUM(M46:M56)</f>
        <v>0</v>
      </c>
      <c r="N44" s="77">
        <v>0</v>
      </c>
      <c r="O44" s="53"/>
      <c r="P44" s="54"/>
      <c r="Q44" s="53"/>
      <c r="R44" s="93"/>
      <c r="S44" s="93"/>
      <c r="T44" s="82"/>
    </row>
    <row r="45" spans="3:21" s="9" customFormat="1" x14ac:dyDescent="0.2">
      <c r="C45" s="91"/>
      <c r="D45" s="73"/>
      <c r="E45" s="74" t="s">
        <v>34</v>
      </c>
      <c r="F45" s="75"/>
      <c r="G45" s="76">
        <f>G47+G49+G51+G53+G55+G57</f>
        <v>410</v>
      </c>
      <c r="H45" s="76">
        <f t="shared" si="6"/>
        <v>0</v>
      </c>
      <c r="I45" s="76">
        <f t="shared" si="8"/>
        <v>222</v>
      </c>
      <c r="J45" s="76">
        <f t="shared" si="8"/>
        <v>62</v>
      </c>
      <c r="K45" s="76">
        <f t="shared" si="8"/>
        <v>63</v>
      </c>
      <c r="L45" s="76">
        <v>0</v>
      </c>
      <c r="M45" s="76">
        <f>SUM(M47:M57)</f>
        <v>63</v>
      </c>
      <c r="N45" s="77">
        <v>0</v>
      </c>
      <c r="O45" s="53"/>
      <c r="P45" s="54"/>
      <c r="Q45" s="53"/>
      <c r="R45" s="93"/>
      <c r="S45" s="93"/>
      <c r="T45" s="82"/>
    </row>
    <row r="46" spans="3:21" ht="15" customHeight="1" x14ac:dyDescent="0.2">
      <c r="C46" s="26"/>
      <c r="D46" s="97" t="s">
        <v>54</v>
      </c>
      <c r="E46" s="84" t="s">
        <v>32</v>
      </c>
      <c r="F46" s="85" t="s">
        <v>55</v>
      </c>
      <c r="G46" s="86">
        <f t="shared" si="5"/>
        <v>110</v>
      </c>
      <c r="H46" s="86">
        <f t="shared" si="6"/>
        <v>0</v>
      </c>
      <c r="I46" s="86">
        <v>110</v>
      </c>
      <c r="J46" s="87">
        <v>0</v>
      </c>
      <c r="K46" s="87">
        <v>0</v>
      </c>
      <c r="L46" s="87">
        <v>0</v>
      </c>
      <c r="M46" s="87">
        <v>0</v>
      </c>
      <c r="N46" s="88">
        <v>0</v>
      </c>
      <c r="O46" s="78"/>
      <c r="P46" s="89"/>
      <c r="Q46" s="78"/>
      <c r="R46" s="78"/>
      <c r="S46" s="78"/>
      <c r="T46" s="90"/>
    </row>
    <row r="47" spans="3:21" ht="15" customHeight="1" x14ac:dyDescent="0.2">
      <c r="C47" s="26"/>
      <c r="D47" s="97"/>
      <c r="E47" s="84" t="s">
        <v>34</v>
      </c>
      <c r="F47" s="85"/>
      <c r="G47" s="86">
        <f t="shared" si="5"/>
        <v>110</v>
      </c>
      <c r="H47" s="86">
        <f t="shared" si="6"/>
        <v>0</v>
      </c>
      <c r="I47" s="86">
        <v>110</v>
      </c>
      <c r="J47" s="87">
        <v>0</v>
      </c>
      <c r="K47" s="87">
        <v>0</v>
      </c>
      <c r="L47" s="87">
        <v>0</v>
      </c>
      <c r="M47" s="87">
        <v>0</v>
      </c>
      <c r="N47" s="88">
        <v>0</v>
      </c>
      <c r="O47" s="78"/>
      <c r="P47" s="89"/>
      <c r="Q47" s="78"/>
      <c r="R47" s="78"/>
      <c r="S47" s="78"/>
      <c r="T47" s="90"/>
    </row>
    <row r="48" spans="3:21" ht="13.5" customHeight="1" x14ac:dyDescent="0.2">
      <c r="C48" s="26"/>
      <c r="D48" s="97" t="s">
        <v>56</v>
      </c>
      <c r="E48" s="84" t="s">
        <v>32</v>
      </c>
      <c r="F48" s="85" t="s">
        <v>57</v>
      </c>
      <c r="G48" s="86">
        <f t="shared" si="5"/>
        <v>5</v>
      </c>
      <c r="H48" s="86">
        <f t="shared" si="6"/>
        <v>0</v>
      </c>
      <c r="I48" s="86">
        <v>5</v>
      </c>
      <c r="J48" s="87">
        <v>0</v>
      </c>
      <c r="K48" s="87">
        <v>0</v>
      </c>
      <c r="L48" s="87">
        <v>0</v>
      </c>
      <c r="M48" s="87">
        <v>0</v>
      </c>
      <c r="N48" s="88">
        <v>0</v>
      </c>
      <c r="O48" s="78"/>
      <c r="P48" s="89"/>
      <c r="Q48" s="78"/>
      <c r="R48" s="78"/>
      <c r="S48" s="78"/>
      <c r="T48" s="90"/>
      <c r="U48" s="35"/>
    </row>
    <row r="49" spans="3:21" ht="13.5" customHeight="1" x14ac:dyDescent="0.2">
      <c r="C49" s="26"/>
      <c r="D49" s="97"/>
      <c r="E49" s="84" t="s">
        <v>34</v>
      </c>
      <c r="F49" s="85"/>
      <c r="G49" s="86">
        <f t="shared" si="5"/>
        <v>5</v>
      </c>
      <c r="H49" s="86">
        <f t="shared" si="6"/>
        <v>0</v>
      </c>
      <c r="I49" s="86">
        <v>5</v>
      </c>
      <c r="J49" s="87">
        <v>0</v>
      </c>
      <c r="K49" s="87">
        <v>0</v>
      </c>
      <c r="L49" s="87">
        <v>0</v>
      </c>
      <c r="M49" s="87">
        <v>0</v>
      </c>
      <c r="N49" s="88">
        <v>0</v>
      </c>
      <c r="O49" s="78"/>
      <c r="P49" s="89"/>
      <c r="Q49" s="78"/>
      <c r="R49" s="78"/>
      <c r="S49" s="78"/>
      <c r="T49" s="90"/>
      <c r="U49" s="35"/>
    </row>
    <row r="50" spans="3:21" ht="16.5" customHeight="1" x14ac:dyDescent="0.2">
      <c r="C50" s="26"/>
      <c r="D50" s="97" t="s">
        <v>58</v>
      </c>
      <c r="E50" s="84" t="s">
        <v>32</v>
      </c>
      <c r="F50" s="85" t="s">
        <v>59</v>
      </c>
      <c r="G50" s="86">
        <f t="shared" si="5"/>
        <v>40</v>
      </c>
      <c r="H50" s="86">
        <f t="shared" si="6"/>
        <v>0</v>
      </c>
      <c r="I50" s="86">
        <v>40</v>
      </c>
      <c r="J50" s="87">
        <v>0</v>
      </c>
      <c r="K50" s="87">
        <v>0</v>
      </c>
      <c r="L50" s="87">
        <v>0</v>
      </c>
      <c r="M50" s="87">
        <v>0</v>
      </c>
      <c r="N50" s="88">
        <v>0</v>
      </c>
      <c r="O50" s="78"/>
      <c r="P50" s="89"/>
      <c r="Q50" s="78"/>
      <c r="R50" s="78"/>
      <c r="S50" s="78"/>
      <c r="T50" s="90"/>
    </row>
    <row r="51" spans="3:21" ht="16.5" customHeight="1" x14ac:dyDescent="0.2">
      <c r="C51" s="26"/>
      <c r="D51" s="97"/>
      <c r="E51" s="84" t="s">
        <v>34</v>
      </c>
      <c r="F51" s="85"/>
      <c r="G51" s="86">
        <f t="shared" si="5"/>
        <v>40</v>
      </c>
      <c r="H51" s="86">
        <f t="shared" si="6"/>
        <v>0</v>
      </c>
      <c r="I51" s="86">
        <v>40</v>
      </c>
      <c r="J51" s="87">
        <v>0</v>
      </c>
      <c r="K51" s="87">
        <v>0</v>
      </c>
      <c r="L51" s="87">
        <v>0</v>
      </c>
      <c r="M51" s="87">
        <v>0</v>
      </c>
      <c r="N51" s="88">
        <v>0</v>
      </c>
      <c r="O51" s="78"/>
      <c r="P51" s="89"/>
      <c r="Q51" s="78"/>
      <c r="R51" s="78"/>
      <c r="S51" s="78"/>
      <c r="T51" s="90"/>
    </row>
    <row r="52" spans="3:21" ht="14.25" customHeight="1" x14ac:dyDescent="0.2">
      <c r="C52" s="26"/>
      <c r="D52" s="97" t="s">
        <v>60</v>
      </c>
      <c r="E52" s="84" t="s">
        <v>32</v>
      </c>
      <c r="F52" s="85" t="s">
        <v>61</v>
      </c>
      <c r="G52" s="86">
        <f t="shared" si="5"/>
        <v>4</v>
      </c>
      <c r="H52" s="86">
        <f t="shared" si="6"/>
        <v>0</v>
      </c>
      <c r="I52" s="86">
        <v>4</v>
      </c>
      <c r="J52" s="87">
        <v>0</v>
      </c>
      <c r="K52" s="87">
        <v>0</v>
      </c>
      <c r="L52" s="87">
        <v>0</v>
      </c>
      <c r="M52" s="87">
        <v>0</v>
      </c>
      <c r="N52" s="88">
        <v>0</v>
      </c>
      <c r="O52" s="78"/>
      <c r="P52" s="89"/>
      <c r="Q52" s="78"/>
      <c r="R52" s="78"/>
      <c r="S52" s="78"/>
      <c r="T52" s="90"/>
    </row>
    <row r="53" spans="3:21" ht="14.25" customHeight="1" x14ac:dyDescent="0.2">
      <c r="C53" s="26"/>
      <c r="D53" s="97"/>
      <c r="E53" s="84" t="s">
        <v>34</v>
      </c>
      <c r="F53" s="85"/>
      <c r="G53" s="86">
        <f t="shared" si="5"/>
        <v>4</v>
      </c>
      <c r="H53" s="86">
        <f t="shared" si="6"/>
        <v>0</v>
      </c>
      <c r="I53" s="86">
        <v>4</v>
      </c>
      <c r="J53" s="87">
        <v>0</v>
      </c>
      <c r="K53" s="87">
        <v>0</v>
      </c>
      <c r="L53" s="87">
        <v>0</v>
      </c>
      <c r="M53" s="87">
        <v>0</v>
      </c>
      <c r="N53" s="88">
        <v>0</v>
      </c>
      <c r="O53" s="78"/>
      <c r="P53" s="89"/>
      <c r="Q53" s="78"/>
      <c r="R53" s="78"/>
      <c r="S53" s="78"/>
      <c r="T53" s="90"/>
    </row>
    <row r="54" spans="3:21" ht="14.25" customHeight="1" x14ac:dyDescent="0.2">
      <c r="C54" s="26"/>
      <c r="D54" s="83" t="s">
        <v>62</v>
      </c>
      <c r="E54" s="84" t="s">
        <v>32</v>
      </c>
      <c r="F54" s="85" t="s">
        <v>63</v>
      </c>
      <c r="G54" s="86">
        <f t="shared" si="5"/>
        <v>1</v>
      </c>
      <c r="H54" s="86">
        <f t="shared" si="6"/>
        <v>0</v>
      </c>
      <c r="I54" s="86">
        <v>1</v>
      </c>
      <c r="J54" s="87">
        <v>0</v>
      </c>
      <c r="K54" s="87">
        <v>0</v>
      </c>
      <c r="L54" s="87">
        <v>0</v>
      </c>
      <c r="M54" s="87">
        <v>0</v>
      </c>
      <c r="N54" s="88">
        <v>0</v>
      </c>
      <c r="O54" s="78"/>
      <c r="P54" s="89"/>
      <c r="Q54" s="78"/>
      <c r="R54" s="78"/>
      <c r="S54" s="78"/>
      <c r="T54" s="90"/>
    </row>
    <row r="55" spans="3:21" ht="14.25" customHeight="1" x14ac:dyDescent="0.2">
      <c r="C55" s="26"/>
      <c r="D55" s="97"/>
      <c r="E55" s="84" t="s">
        <v>34</v>
      </c>
      <c r="F55" s="96"/>
      <c r="G55" s="86">
        <f t="shared" si="5"/>
        <v>1</v>
      </c>
      <c r="H55" s="86">
        <f t="shared" si="6"/>
        <v>0</v>
      </c>
      <c r="I55" s="86">
        <v>1</v>
      </c>
      <c r="J55" s="87">
        <v>0</v>
      </c>
      <c r="K55" s="87">
        <v>0</v>
      </c>
      <c r="L55" s="87">
        <v>0</v>
      </c>
      <c r="M55" s="87">
        <v>0</v>
      </c>
      <c r="N55" s="88">
        <v>0</v>
      </c>
      <c r="O55" s="78"/>
      <c r="P55" s="89"/>
      <c r="Q55" s="78"/>
      <c r="R55" s="78"/>
      <c r="S55" s="78"/>
      <c r="T55" s="90"/>
    </row>
    <row r="56" spans="3:21" x14ac:dyDescent="0.2">
      <c r="C56" s="26"/>
      <c r="D56" s="97" t="s">
        <v>64</v>
      </c>
      <c r="E56" s="84" t="s">
        <v>32</v>
      </c>
      <c r="F56" s="96" t="s">
        <v>65</v>
      </c>
      <c r="G56" s="86">
        <f t="shared" si="5"/>
        <v>250</v>
      </c>
      <c r="H56" s="86">
        <f t="shared" si="6"/>
        <v>0</v>
      </c>
      <c r="I56" s="86">
        <v>250</v>
      </c>
      <c r="J56" s="87">
        <v>0</v>
      </c>
      <c r="K56" s="87">
        <v>0</v>
      </c>
      <c r="L56" s="87">
        <v>0</v>
      </c>
      <c r="M56" s="87">
        <v>0</v>
      </c>
      <c r="N56" s="88">
        <v>0</v>
      </c>
      <c r="O56" s="78"/>
      <c r="P56" s="89"/>
      <c r="Q56" s="78"/>
      <c r="R56" s="78"/>
      <c r="S56" s="78"/>
      <c r="T56" s="90"/>
    </row>
    <row r="57" spans="3:21" x14ac:dyDescent="0.2">
      <c r="C57" s="26"/>
      <c r="D57" s="83"/>
      <c r="E57" s="84" t="s">
        <v>34</v>
      </c>
      <c r="F57" s="85"/>
      <c r="G57" s="86">
        <f>I57+J57+K57+M57</f>
        <v>250</v>
      </c>
      <c r="H57" s="86">
        <f t="shared" si="6"/>
        <v>0</v>
      </c>
      <c r="I57" s="86">
        <v>62</v>
      </c>
      <c r="J57" s="87">
        <v>62</v>
      </c>
      <c r="K57" s="87">
        <v>63</v>
      </c>
      <c r="L57" s="87">
        <v>0</v>
      </c>
      <c r="M57" s="87">
        <v>63</v>
      </c>
      <c r="N57" s="88">
        <v>0</v>
      </c>
      <c r="O57" s="78"/>
      <c r="P57" s="89"/>
      <c r="Q57" s="78"/>
      <c r="R57" s="78"/>
      <c r="S57" s="78"/>
      <c r="T57" s="90"/>
    </row>
    <row r="58" spans="3:21" s="9" customFormat="1" x14ac:dyDescent="0.2">
      <c r="C58" s="91"/>
      <c r="D58" s="73" t="s">
        <v>66</v>
      </c>
      <c r="E58" s="74" t="s">
        <v>32</v>
      </c>
      <c r="F58" s="75" t="s">
        <v>67</v>
      </c>
      <c r="G58" s="76">
        <f>G60+G80+G82+G86+G92+G94+G96+G98</f>
        <v>2880</v>
      </c>
      <c r="H58" s="76">
        <f>L58+N58</f>
        <v>300</v>
      </c>
      <c r="I58" s="76">
        <f>I60+I80+I82+I86+I92+I94+I96+I98</f>
        <v>2580</v>
      </c>
      <c r="J58" s="76">
        <f t="shared" ref="J58:N59" si="9">J60+J80+J82+J86+J92+J94+J96+J98</f>
        <v>0</v>
      </c>
      <c r="K58" s="76">
        <f t="shared" si="9"/>
        <v>300</v>
      </c>
      <c r="L58" s="76">
        <f t="shared" si="9"/>
        <v>300</v>
      </c>
      <c r="M58" s="76">
        <f t="shared" si="9"/>
        <v>0</v>
      </c>
      <c r="N58" s="77">
        <f t="shared" si="9"/>
        <v>0</v>
      </c>
      <c r="O58" s="53"/>
      <c r="P58" s="54"/>
      <c r="Q58" s="53"/>
      <c r="R58" s="93"/>
      <c r="S58" s="93"/>
      <c r="T58" s="82"/>
    </row>
    <row r="59" spans="3:21" s="9" customFormat="1" x14ac:dyDescent="0.2">
      <c r="C59" s="91"/>
      <c r="D59" s="73"/>
      <c r="E59" s="74" t="s">
        <v>34</v>
      </c>
      <c r="F59" s="75"/>
      <c r="G59" s="76">
        <f>G61+G81+G83+G87+G93+G95+G97+G99</f>
        <v>2880</v>
      </c>
      <c r="H59" s="76">
        <f>L59+N59</f>
        <v>300</v>
      </c>
      <c r="I59" s="76">
        <f>I61+I81+I83+I87+I93+I95+I97+I99</f>
        <v>850</v>
      </c>
      <c r="J59" s="76">
        <f t="shared" si="9"/>
        <v>852</v>
      </c>
      <c r="K59" s="76">
        <f t="shared" si="9"/>
        <v>778</v>
      </c>
      <c r="L59" s="76">
        <f t="shared" si="9"/>
        <v>260</v>
      </c>
      <c r="M59" s="76">
        <f t="shared" si="9"/>
        <v>400</v>
      </c>
      <c r="N59" s="77">
        <f t="shared" si="9"/>
        <v>40</v>
      </c>
      <c r="O59" s="53"/>
      <c r="P59" s="54"/>
      <c r="Q59" s="53"/>
      <c r="R59" s="93"/>
      <c r="S59" s="93"/>
      <c r="T59" s="82"/>
    </row>
    <row r="60" spans="3:21" s="9" customFormat="1" x14ac:dyDescent="0.2">
      <c r="C60" s="91"/>
      <c r="D60" s="73" t="s">
        <v>68</v>
      </c>
      <c r="E60" s="74" t="s">
        <v>32</v>
      </c>
      <c r="F60" s="75" t="s">
        <v>69</v>
      </c>
      <c r="G60" s="76">
        <f t="shared" ref="G60:G79" si="10">I60+J60+K60+M60</f>
        <v>2121</v>
      </c>
      <c r="H60" s="76">
        <f t="shared" si="6"/>
        <v>212</v>
      </c>
      <c r="I60" s="76">
        <f>I62+I64+I66+I68+I70+I72+I74+I76+I78</f>
        <v>1984</v>
      </c>
      <c r="J60" s="76">
        <f t="shared" ref="J60:N61" si="11">J62+J64+J66+J68+J70+J72+J74+J76+J78</f>
        <v>0</v>
      </c>
      <c r="K60" s="76">
        <f t="shared" si="11"/>
        <v>137</v>
      </c>
      <c r="L60" s="76">
        <f>L62+L64+L66+L68+L70+L72+L74+L76+L78</f>
        <v>212</v>
      </c>
      <c r="M60" s="76">
        <f t="shared" si="11"/>
        <v>0</v>
      </c>
      <c r="N60" s="77">
        <f t="shared" si="11"/>
        <v>0</v>
      </c>
      <c r="O60" s="53"/>
      <c r="P60" s="54"/>
      <c r="Q60" s="53"/>
      <c r="R60" s="93"/>
      <c r="S60" s="93"/>
      <c r="T60" s="82"/>
    </row>
    <row r="61" spans="3:21" s="9" customFormat="1" x14ac:dyDescent="0.2">
      <c r="C61" s="91"/>
      <c r="D61" s="73"/>
      <c r="E61" s="74" t="s">
        <v>34</v>
      </c>
      <c r="F61" s="75"/>
      <c r="G61" s="76">
        <f t="shared" si="10"/>
        <v>2121</v>
      </c>
      <c r="H61" s="76">
        <f t="shared" si="6"/>
        <v>212</v>
      </c>
      <c r="I61" s="76">
        <f>I63+I65+I67+I69+I71+I73+I75+I77+I79</f>
        <v>701</v>
      </c>
      <c r="J61" s="76">
        <f>SUM(J63:J79)</f>
        <v>769</v>
      </c>
      <c r="K61" s="76">
        <f>K63+K65+K67+K69+K71+K73+K75+K77+K79</f>
        <v>457</v>
      </c>
      <c r="L61" s="76">
        <f>L63+L65+L67+L69+L71+L73+L75+L77+L79</f>
        <v>192</v>
      </c>
      <c r="M61" s="76">
        <f>M63+M65+M67+M69+M71+M73+M75+M77+M79</f>
        <v>194</v>
      </c>
      <c r="N61" s="77">
        <f t="shared" si="11"/>
        <v>20</v>
      </c>
      <c r="O61" s="53"/>
      <c r="P61" s="54"/>
      <c r="Q61" s="53"/>
      <c r="R61" s="93"/>
      <c r="S61" s="93"/>
      <c r="T61" s="82"/>
    </row>
    <row r="62" spans="3:21" x14ac:dyDescent="0.2">
      <c r="C62" s="26"/>
      <c r="D62" s="83" t="s">
        <v>70</v>
      </c>
      <c r="E62" s="84" t="s">
        <v>32</v>
      </c>
      <c r="F62" s="85" t="s">
        <v>71</v>
      </c>
      <c r="G62" s="86">
        <f t="shared" si="10"/>
        <v>70</v>
      </c>
      <c r="H62" s="86">
        <f t="shared" si="6"/>
        <v>7</v>
      </c>
      <c r="I62" s="86">
        <v>52</v>
      </c>
      <c r="J62" s="87">
        <v>0</v>
      </c>
      <c r="K62" s="87">
        <v>18</v>
      </c>
      <c r="L62" s="86">
        <v>7</v>
      </c>
      <c r="M62" s="87">
        <v>0</v>
      </c>
      <c r="N62" s="98">
        <v>0</v>
      </c>
      <c r="O62" s="78"/>
      <c r="P62" s="89"/>
      <c r="Q62" s="78"/>
      <c r="R62" s="78"/>
      <c r="S62" s="78"/>
      <c r="T62" s="57"/>
    </row>
    <row r="63" spans="3:21" x14ac:dyDescent="0.2">
      <c r="C63" s="26"/>
      <c r="D63" s="83"/>
      <c r="E63" s="84" t="s">
        <v>34</v>
      </c>
      <c r="F63" s="85"/>
      <c r="G63" s="86">
        <f t="shared" si="10"/>
        <v>70</v>
      </c>
      <c r="H63" s="86">
        <f t="shared" si="6"/>
        <v>7</v>
      </c>
      <c r="I63" s="86">
        <v>37</v>
      </c>
      <c r="J63" s="87">
        <v>0</v>
      </c>
      <c r="K63" s="87">
        <v>15</v>
      </c>
      <c r="L63" s="86">
        <v>5</v>
      </c>
      <c r="M63" s="87">
        <v>18</v>
      </c>
      <c r="N63" s="98">
        <v>2</v>
      </c>
      <c r="O63" s="78"/>
      <c r="P63" s="89"/>
      <c r="Q63" s="78"/>
      <c r="R63" s="78"/>
      <c r="S63" s="78"/>
      <c r="T63" s="57"/>
    </row>
    <row r="64" spans="3:21" x14ac:dyDescent="0.2">
      <c r="C64" s="26"/>
      <c r="D64" s="83" t="s">
        <v>72</v>
      </c>
      <c r="E64" s="84" t="s">
        <v>32</v>
      </c>
      <c r="F64" s="85" t="s">
        <v>73</v>
      </c>
      <c r="G64" s="86">
        <f t="shared" si="10"/>
        <v>20</v>
      </c>
      <c r="H64" s="86">
        <f t="shared" si="6"/>
        <v>2</v>
      </c>
      <c r="I64" s="86">
        <v>15</v>
      </c>
      <c r="J64" s="87">
        <v>0</v>
      </c>
      <c r="K64" s="87">
        <v>5</v>
      </c>
      <c r="L64" s="86">
        <v>2</v>
      </c>
      <c r="M64" s="87">
        <v>0</v>
      </c>
      <c r="N64" s="98">
        <v>0</v>
      </c>
      <c r="O64" s="78"/>
      <c r="P64" s="89"/>
      <c r="Q64" s="78"/>
      <c r="R64" s="78"/>
      <c r="S64" s="78"/>
      <c r="T64" s="57"/>
    </row>
    <row r="65" spans="3:20" x14ac:dyDescent="0.2">
      <c r="C65" s="26"/>
      <c r="D65" s="83"/>
      <c r="E65" s="84" t="s">
        <v>34</v>
      </c>
      <c r="F65" s="85"/>
      <c r="G65" s="86">
        <f t="shared" si="10"/>
        <v>20</v>
      </c>
      <c r="H65" s="86">
        <f t="shared" si="6"/>
        <v>2</v>
      </c>
      <c r="I65" s="86">
        <v>5</v>
      </c>
      <c r="J65" s="87">
        <v>5</v>
      </c>
      <c r="K65" s="87">
        <v>0</v>
      </c>
      <c r="L65" s="86">
        <v>1</v>
      </c>
      <c r="M65" s="87">
        <v>10</v>
      </c>
      <c r="N65" s="98">
        <v>1</v>
      </c>
      <c r="O65" s="78"/>
      <c r="P65" s="89"/>
      <c r="Q65" s="78"/>
      <c r="R65" s="78"/>
      <c r="S65" s="78"/>
      <c r="T65" s="57"/>
    </row>
    <row r="66" spans="3:20" x14ac:dyDescent="0.2">
      <c r="C66" s="26"/>
      <c r="D66" s="83" t="s">
        <v>74</v>
      </c>
      <c r="E66" s="84" t="s">
        <v>32</v>
      </c>
      <c r="F66" s="85" t="s">
        <v>75</v>
      </c>
      <c r="G66" s="86">
        <f t="shared" si="10"/>
        <v>500</v>
      </c>
      <c r="H66" s="86">
        <f t="shared" si="6"/>
        <v>50</v>
      </c>
      <c r="I66" s="86">
        <v>492</v>
      </c>
      <c r="J66" s="87">
        <v>0</v>
      </c>
      <c r="K66" s="87">
        <v>8</v>
      </c>
      <c r="L66" s="86">
        <v>50</v>
      </c>
      <c r="M66" s="87">
        <v>0</v>
      </c>
      <c r="N66" s="98">
        <v>0</v>
      </c>
      <c r="O66" s="78"/>
      <c r="P66" s="89"/>
      <c r="Q66" s="78"/>
      <c r="R66" s="78"/>
      <c r="S66" s="78"/>
      <c r="T66" s="57"/>
    </row>
    <row r="67" spans="3:20" x14ac:dyDescent="0.2">
      <c r="C67" s="26"/>
      <c r="D67" s="83"/>
      <c r="E67" s="84" t="s">
        <v>34</v>
      </c>
      <c r="F67" s="85"/>
      <c r="G67" s="86">
        <f t="shared" si="10"/>
        <v>500</v>
      </c>
      <c r="H67" s="86">
        <f t="shared" si="6"/>
        <v>50</v>
      </c>
      <c r="I67" s="86">
        <v>145</v>
      </c>
      <c r="J67" s="87">
        <v>85</v>
      </c>
      <c r="K67" s="87">
        <v>181</v>
      </c>
      <c r="L67" s="86">
        <v>41</v>
      </c>
      <c r="M67" s="87">
        <v>89</v>
      </c>
      <c r="N67" s="98">
        <v>9</v>
      </c>
      <c r="O67" s="78"/>
      <c r="P67" s="89"/>
      <c r="Q67" s="78"/>
      <c r="R67" s="78"/>
      <c r="S67" s="78"/>
      <c r="T67" s="57"/>
    </row>
    <row r="68" spans="3:20" x14ac:dyDescent="0.2">
      <c r="C68" s="26"/>
      <c r="D68" s="83" t="s">
        <v>76</v>
      </c>
      <c r="E68" s="84" t="s">
        <v>32</v>
      </c>
      <c r="F68" s="85" t="s">
        <v>77</v>
      </c>
      <c r="G68" s="86">
        <f t="shared" si="10"/>
        <v>40</v>
      </c>
      <c r="H68" s="86">
        <f t="shared" si="6"/>
        <v>4</v>
      </c>
      <c r="I68" s="86">
        <v>30</v>
      </c>
      <c r="J68" s="87">
        <v>0</v>
      </c>
      <c r="K68" s="87">
        <v>10</v>
      </c>
      <c r="L68" s="86">
        <f t="shared" ref="L68:L132" si="12">(I68+J68+K68)*10/100</f>
        <v>4</v>
      </c>
      <c r="M68" s="87">
        <v>0</v>
      </c>
      <c r="N68" s="98">
        <f t="shared" ref="N68:N104" si="13">M68*10/100</f>
        <v>0</v>
      </c>
      <c r="O68" s="78"/>
      <c r="P68" s="89"/>
      <c r="Q68" s="78"/>
      <c r="R68" s="78"/>
      <c r="S68" s="78"/>
      <c r="T68" s="57"/>
    </row>
    <row r="69" spans="3:20" x14ac:dyDescent="0.2">
      <c r="C69" s="26"/>
      <c r="D69" s="83"/>
      <c r="E69" s="84" t="s">
        <v>34</v>
      </c>
      <c r="F69" s="85"/>
      <c r="G69" s="86">
        <f t="shared" si="10"/>
        <v>40</v>
      </c>
      <c r="H69" s="86">
        <f t="shared" si="6"/>
        <v>4</v>
      </c>
      <c r="I69" s="86">
        <v>5</v>
      </c>
      <c r="J69" s="87">
        <v>10</v>
      </c>
      <c r="K69" s="87">
        <v>15</v>
      </c>
      <c r="L69" s="86">
        <f t="shared" si="12"/>
        <v>3</v>
      </c>
      <c r="M69" s="87">
        <v>10</v>
      </c>
      <c r="N69" s="98">
        <f t="shared" si="13"/>
        <v>1</v>
      </c>
      <c r="O69" s="78"/>
      <c r="P69" s="89"/>
      <c r="Q69" s="78"/>
      <c r="R69" s="78"/>
      <c r="S69" s="78"/>
      <c r="T69" s="57"/>
    </row>
    <row r="70" spans="3:20" x14ac:dyDescent="0.2">
      <c r="C70" s="26"/>
      <c r="D70" s="83" t="s">
        <v>78</v>
      </c>
      <c r="E70" s="84" t="s">
        <v>32</v>
      </c>
      <c r="F70" s="85" t="s">
        <v>79</v>
      </c>
      <c r="G70" s="86">
        <f t="shared" si="10"/>
        <v>100</v>
      </c>
      <c r="H70" s="86">
        <f>L70+N70</f>
        <v>10</v>
      </c>
      <c r="I70" s="86">
        <v>100</v>
      </c>
      <c r="J70" s="87">
        <v>0</v>
      </c>
      <c r="K70" s="87">
        <v>0</v>
      </c>
      <c r="L70" s="86">
        <f t="shared" si="12"/>
        <v>10</v>
      </c>
      <c r="M70" s="87">
        <v>0</v>
      </c>
      <c r="N70" s="98">
        <f t="shared" si="13"/>
        <v>0</v>
      </c>
      <c r="O70" s="78"/>
      <c r="P70" s="89"/>
      <c r="Q70" s="78"/>
      <c r="R70" s="78"/>
      <c r="S70" s="78"/>
      <c r="T70" s="57"/>
    </row>
    <row r="71" spans="3:20" x14ac:dyDescent="0.2">
      <c r="C71" s="26"/>
      <c r="D71" s="83"/>
      <c r="E71" s="84" t="s">
        <v>34</v>
      </c>
      <c r="F71" s="85"/>
      <c r="G71" s="86">
        <f t="shared" si="10"/>
        <v>100</v>
      </c>
      <c r="H71" s="86">
        <f>L71+N71</f>
        <v>10</v>
      </c>
      <c r="I71" s="86">
        <v>15</v>
      </c>
      <c r="J71" s="87">
        <v>40</v>
      </c>
      <c r="K71" s="87">
        <v>45</v>
      </c>
      <c r="L71" s="86">
        <f t="shared" si="12"/>
        <v>10</v>
      </c>
      <c r="M71" s="87">
        <v>0</v>
      </c>
      <c r="N71" s="98">
        <f t="shared" si="13"/>
        <v>0</v>
      </c>
      <c r="O71" s="78"/>
      <c r="P71" s="89"/>
      <c r="Q71" s="78"/>
      <c r="R71" s="78"/>
      <c r="S71" s="78"/>
      <c r="T71" s="57"/>
    </row>
    <row r="72" spans="3:20" ht="12.75" customHeight="1" x14ac:dyDescent="0.2">
      <c r="C72" s="26"/>
      <c r="D72" s="83" t="s">
        <v>80</v>
      </c>
      <c r="E72" s="84" t="s">
        <v>32</v>
      </c>
      <c r="F72" s="85" t="s">
        <v>81</v>
      </c>
      <c r="G72" s="86">
        <f t="shared" si="10"/>
        <v>1</v>
      </c>
      <c r="H72" s="86">
        <f t="shared" si="6"/>
        <v>0</v>
      </c>
      <c r="I72" s="86">
        <v>1</v>
      </c>
      <c r="J72" s="87">
        <v>0</v>
      </c>
      <c r="K72" s="87">
        <v>0</v>
      </c>
      <c r="L72" s="86">
        <v>0</v>
      </c>
      <c r="M72" s="87">
        <v>0</v>
      </c>
      <c r="N72" s="98">
        <f t="shared" si="13"/>
        <v>0</v>
      </c>
      <c r="O72" s="78"/>
      <c r="P72" s="89"/>
      <c r="Q72" s="78"/>
      <c r="R72" s="78"/>
      <c r="S72" s="78"/>
      <c r="T72" s="57"/>
    </row>
    <row r="73" spans="3:20" ht="12.75" customHeight="1" x14ac:dyDescent="0.2">
      <c r="C73" s="26"/>
      <c r="D73" s="83"/>
      <c r="E73" s="84" t="s">
        <v>34</v>
      </c>
      <c r="F73" s="85"/>
      <c r="G73" s="86">
        <f t="shared" si="10"/>
        <v>1</v>
      </c>
      <c r="H73" s="86">
        <f t="shared" si="6"/>
        <v>0</v>
      </c>
      <c r="I73" s="86">
        <v>0</v>
      </c>
      <c r="J73" s="87">
        <v>1</v>
      </c>
      <c r="K73" s="87">
        <v>0</v>
      </c>
      <c r="L73" s="86">
        <v>0</v>
      </c>
      <c r="M73" s="87">
        <v>0</v>
      </c>
      <c r="N73" s="98">
        <f t="shared" si="13"/>
        <v>0</v>
      </c>
      <c r="O73" s="78"/>
      <c r="P73" s="89"/>
      <c r="Q73" s="78"/>
      <c r="R73" s="78"/>
      <c r="S73" s="78"/>
      <c r="T73" s="57"/>
    </row>
    <row r="74" spans="3:20" ht="13.5" customHeight="1" x14ac:dyDescent="0.2">
      <c r="C74" s="26"/>
      <c r="D74" s="97" t="s">
        <v>82</v>
      </c>
      <c r="E74" s="84" t="s">
        <v>32</v>
      </c>
      <c r="F74" s="85" t="s">
        <v>83</v>
      </c>
      <c r="G74" s="86">
        <f t="shared" si="10"/>
        <v>140</v>
      </c>
      <c r="H74" s="86">
        <f t="shared" si="6"/>
        <v>14</v>
      </c>
      <c r="I74" s="86">
        <v>120</v>
      </c>
      <c r="J74" s="87">
        <v>0</v>
      </c>
      <c r="K74" s="87">
        <v>20</v>
      </c>
      <c r="L74" s="86">
        <f t="shared" si="12"/>
        <v>14</v>
      </c>
      <c r="M74" s="87">
        <v>0</v>
      </c>
      <c r="N74" s="98">
        <f t="shared" si="13"/>
        <v>0</v>
      </c>
      <c r="O74" s="78"/>
      <c r="P74" s="89"/>
      <c r="Q74" s="78"/>
      <c r="R74" s="78"/>
      <c r="S74" s="78"/>
      <c r="T74" s="57"/>
    </row>
    <row r="75" spans="3:20" ht="13.5" customHeight="1" x14ac:dyDescent="0.2">
      <c r="C75" s="26"/>
      <c r="D75" s="97"/>
      <c r="E75" s="84" t="s">
        <v>34</v>
      </c>
      <c r="F75" s="85"/>
      <c r="G75" s="86">
        <f t="shared" si="10"/>
        <v>140</v>
      </c>
      <c r="H75" s="86">
        <f t="shared" si="6"/>
        <v>14</v>
      </c>
      <c r="I75" s="86">
        <v>30</v>
      </c>
      <c r="J75" s="87">
        <v>40</v>
      </c>
      <c r="K75" s="87">
        <v>50</v>
      </c>
      <c r="L75" s="86">
        <f t="shared" si="12"/>
        <v>12</v>
      </c>
      <c r="M75" s="87">
        <v>20</v>
      </c>
      <c r="N75" s="98">
        <f t="shared" si="13"/>
        <v>2</v>
      </c>
      <c r="O75" s="78"/>
      <c r="P75" s="89"/>
      <c r="Q75" s="78"/>
      <c r="R75" s="78"/>
      <c r="S75" s="78"/>
      <c r="T75" s="57"/>
    </row>
    <row r="76" spans="3:20" x14ac:dyDescent="0.2">
      <c r="C76" s="26"/>
      <c r="D76" s="97" t="s">
        <v>84</v>
      </c>
      <c r="E76" s="84" t="s">
        <v>32</v>
      </c>
      <c r="F76" s="85" t="s">
        <v>85</v>
      </c>
      <c r="G76" s="86">
        <f t="shared" si="10"/>
        <v>150</v>
      </c>
      <c r="H76" s="86">
        <f t="shared" si="6"/>
        <v>15</v>
      </c>
      <c r="I76" s="86">
        <v>104</v>
      </c>
      <c r="J76" s="87">
        <v>0</v>
      </c>
      <c r="K76" s="87">
        <v>46</v>
      </c>
      <c r="L76" s="86">
        <v>15</v>
      </c>
      <c r="M76" s="87">
        <v>0</v>
      </c>
      <c r="N76" s="98">
        <v>0</v>
      </c>
      <c r="O76" s="78"/>
      <c r="P76" s="89"/>
      <c r="Q76" s="78"/>
      <c r="R76" s="78"/>
      <c r="S76" s="78"/>
      <c r="T76" s="57"/>
    </row>
    <row r="77" spans="3:20" x14ac:dyDescent="0.2">
      <c r="C77" s="26"/>
      <c r="D77" s="97"/>
      <c r="E77" s="84" t="s">
        <v>34</v>
      </c>
      <c r="F77" s="85"/>
      <c r="G77" s="86">
        <f t="shared" si="10"/>
        <v>150</v>
      </c>
      <c r="H77" s="86">
        <f t="shared" si="6"/>
        <v>15</v>
      </c>
      <c r="I77" s="86">
        <v>20</v>
      </c>
      <c r="J77" s="87">
        <v>28</v>
      </c>
      <c r="K77" s="87">
        <v>55</v>
      </c>
      <c r="L77" s="86">
        <v>10</v>
      </c>
      <c r="M77" s="87">
        <v>47</v>
      </c>
      <c r="N77" s="98">
        <v>5</v>
      </c>
      <c r="O77" s="78"/>
      <c r="P77" s="89"/>
      <c r="Q77" s="78"/>
      <c r="R77" s="78"/>
      <c r="S77" s="78"/>
      <c r="T77" s="57"/>
    </row>
    <row r="78" spans="3:20" x14ac:dyDescent="0.2">
      <c r="C78" s="26"/>
      <c r="D78" s="97" t="s">
        <v>86</v>
      </c>
      <c r="E78" s="84" t="s">
        <v>32</v>
      </c>
      <c r="F78" s="85" t="s">
        <v>87</v>
      </c>
      <c r="G78" s="86">
        <f t="shared" si="10"/>
        <v>1100</v>
      </c>
      <c r="H78" s="86">
        <f t="shared" si="6"/>
        <v>110</v>
      </c>
      <c r="I78" s="86">
        <v>1070</v>
      </c>
      <c r="J78" s="87">
        <v>0</v>
      </c>
      <c r="K78" s="87">
        <v>30</v>
      </c>
      <c r="L78" s="86">
        <f t="shared" si="12"/>
        <v>110</v>
      </c>
      <c r="M78" s="87">
        <v>0</v>
      </c>
      <c r="N78" s="98">
        <f t="shared" si="13"/>
        <v>0</v>
      </c>
      <c r="O78" s="78"/>
      <c r="P78" s="89"/>
      <c r="Q78" s="78"/>
      <c r="R78" s="78"/>
      <c r="S78" s="78"/>
      <c r="T78" s="57"/>
    </row>
    <row r="79" spans="3:20" x14ac:dyDescent="0.2">
      <c r="C79" s="26"/>
      <c r="D79" s="97"/>
      <c r="E79" s="84" t="s">
        <v>34</v>
      </c>
      <c r="F79" s="85"/>
      <c r="G79" s="86">
        <f t="shared" si="10"/>
        <v>1100</v>
      </c>
      <c r="H79" s="86">
        <f t="shared" si="6"/>
        <v>110</v>
      </c>
      <c r="I79" s="86">
        <f>544-100</f>
        <v>444</v>
      </c>
      <c r="J79" s="87">
        <f>460+100</f>
        <v>560</v>
      </c>
      <c r="K79" s="87">
        <v>96</v>
      </c>
      <c r="L79" s="86">
        <f t="shared" si="12"/>
        <v>110</v>
      </c>
      <c r="M79" s="87">
        <v>0</v>
      </c>
      <c r="N79" s="98">
        <f t="shared" si="13"/>
        <v>0</v>
      </c>
      <c r="O79" s="78"/>
      <c r="P79" s="89"/>
      <c r="Q79" s="78"/>
      <c r="R79" s="78"/>
      <c r="S79" s="78"/>
      <c r="T79" s="57"/>
    </row>
    <row r="80" spans="3:20" s="9" customFormat="1" x14ac:dyDescent="0.2">
      <c r="C80" s="91"/>
      <c r="D80" s="73" t="s">
        <v>88</v>
      </c>
      <c r="E80" s="74" t="s">
        <v>32</v>
      </c>
      <c r="F80" s="75" t="s">
        <v>89</v>
      </c>
      <c r="G80" s="76">
        <f>I80+J80+K80+M80</f>
        <v>1</v>
      </c>
      <c r="H80" s="76">
        <f t="shared" si="6"/>
        <v>0</v>
      </c>
      <c r="I80" s="76">
        <v>0</v>
      </c>
      <c r="J80" s="94">
        <v>0</v>
      </c>
      <c r="K80" s="94">
        <v>1</v>
      </c>
      <c r="L80" s="76">
        <v>0</v>
      </c>
      <c r="M80" s="94">
        <v>0</v>
      </c>
      <c r="N80" s="77">
        <f t="shared" si="13"/>
        <v>0</v>
      </c>
      <c r="O80" s="93"/>
      <c r="P80" s="54"/>
      <c r="Q80" s="93"/>
      <c r="R80" s="93"/>
      <c r="S80" s="93"/>
      <c r="T80" s="80"/>
    </row>
    <row r="81" spans="3:20" s="9" customFormat="1" x14ac:dyDescent="0.2">
      <c r="C81" s="91"/>
      <c r="D81" s="73"/>
      <c r="E81" s="74" t="s">
        <v>34</v>
      </c>
      <c r="F81" s="75"/>
      <c r="G81" s="76">
        <f>I81+J81+K81+M81</f>
        <v>1</v>
      </c>
      <c r="H81" s="76">
        <f t="shared" si="6"/>
        <v>0</v>
      </c>
      <c r="I81" s="76">
        <v>0</v>
      </c>
      <c r="J81" s="94">
        <v>0</v>
      </c>
      <c r="K81" s="94">
        <v>1</v>
      </c>
      <c r="L81" s="76">
        <v>0</v>
      </c>
      <c r="M81" s="94">
        <v>0</v>
      </c>
      <c r="N81" s="77">
        <v>0</v>
      </c>
      <c r="O81" s="93"/>
      <c r="P81" s="54"/>
      <c r="Q81" s="93"/>
      <c r="R81" s="93"/>
      <c r="S81" s="93"/>
      <c r="T81" s="80"/>
    </row>
    <row r="82" spans="3:20" s="9" customFormat="1" x14ac:dyDescent="0.2">
      <c r="C82" s="91"/>
      <c r="D82" s="99" t="s">
        <v>90</v>
      </c>
      <c r="E82" s="74" t="s">
        <v>32</v>
      </c>
      <c r="F82" s="100" t="s">
        <v>91</v>
      </c>
      <c r="G82" s="76">
        <f>I82+J82+K82+M82</f>
        <v>92</v>
      </c>
      <c r="H82" s="76">
        <f t="shared" si="6"/>
        <v>9</v>
      </c>
      <c r="I82" s="76">
        <v>81</v>
      </c>
      <c r="J82" s="76">
        <v>0</v>
      </c>
      <c r="K82" s="76">
        <v>11</v>
      </c>
      <c r="L82" s="76">
        <v>9</v>
      </c>
      <c r="M82" s="76">
        <f>M84</f>
        <v>0</v>
      </c>
      <c r="N82" s="77">
        <v>0</v>
      </c>
      <c r="O82" s="53"/>
      <c r="P82" s="54"/>
      <c r="Q82" s="53"/>
      <c r="R82" s="93"/>
      <c r="S82" s="93"/>
      <c r="T82" s="80"/>
    </row>
    <row r="83" spans="3:20" s="9" customFormat="1" x14ac:dyDescent="0.2">
      <c r="C83" s="91"/>
      <c r="D83" s="99"/>
      <c r="E83" s="74" t="s">
        <v>34</v>
      </c>
      <c r="F83" s="100"/>
      <c r="G83" s="76">
        <f>I83+J83+K83+M83</f>
        <v>92</v>
      </c>
      <c r="H83" s="76">
        <f t="shared" si="6"/>
        <v>9</v>
      </c>
      <c r="I83" s="76">
        <f>I85</f>
        <v>81</v>
      </c>
      <c r="J83" s="76">
        <v>0</v>
      </c>
      <c r="K83" s="76">
        <v>0</v>
      </c>
      <c r="L83" s="76">
        <v>8</v>
      </c>
      <c r="M83" s="76">
        <f>M85</f>
        <v>11</v>
      </c>
      <c r="N83" s="77">
        <v>1</v>
      </c>
      <c r="O83" s="53"/>
      <c r="P83" s="54"/>
      <c r="Q83" s="53"/>
      <c r="R83" s="93"/>
      <c r="S83" s="93"/>
      <c r="T83" s="80"/>
    </row>
    <row r="84" spans="3:20" x14ac:dyDescent="0.2">
      <c r="C84" s="26"/>
      <c r="D84" s="101" t="s">
        <v>92</v>
      </c>
      <c r="E84" s="84" t="s">
        <v>32</v>
      </c>
      <c r="F84" s="102" t="s">
        <v>93</v>
      </c>
      <c r="G84" s="86">
        <f t="shared" ref="G84:G107" si="14">I84+J84+K84+M84</f>
        <v>92</v>
      </c>
      <c r="H84" s="86">
        <f t="shared" si="6"/>
        <v>9</v>
      </c>
      <c r="I84" s="86">
        <v>81</v>
      </c>
      <c r="J84" s="87">
        <v>0</v>
      </c>
      <c r="K84" s="87">
        <v>11</v>
      </c>
      <c r="L84" s="86">
        <v>9</v>
      </c>
      <c r="M84" s="87">
        <v>0</v>
      </c>
      <c r="N84" s="98">
        <v>0</v>
      </c>
      <c r="O84" s="78"/>
      <c r="P84" s="89"/>
      <c r="Q84" s="78"/>
      <c r="R84" s="78"/>
      <c r="S84" s="78"/>
      <c r="T84" s="57"/>
    </row>
    <row r="85" spans="3:20" x14ac:dyDescent="0.2">
      <c r="C85" s="26"/>
      <c r="D85" s="101"/>
      <c r="E85" s="84" t="s">
        <v>34</v>
      </c>
      <c r="F85" s="102"/>
      <c r="G85" s="86">
        <f t="shared" si="14"/>
        <v>92</v>
      </c>
      <c r="H85" s="86">
        <f t="shared" si="6"/>
        <v>9</v>
      </c>
      <c r="I85" s="86">
        <v>81</v>
      </c>
      <c r="J85" s="87">
        <v>0</v>
      </c>
      <c r="K85" s="87">
        <v>0</v>
      </c>
      <c r="L85" s="86">
        <v>8</v>
      </c>
      <c r="M85" s="87">
        <v>11</v>
      </c>
      <c r="N85" s="98">
        <v>1</v>
      </c>
      <c r="O85" s="78"/>
      <c r="P85" s="89"/>
      <c r="Q85" s="78"/>
      <c r="R85" s="78"/>
      <c r="S85" s="78"/>
      <c r="T85" s="57"/>
    </row>
    <row r="86" spans="3:20" s="9" customFormat="1" x14ac:dyDescent="0.2">
      <c r="C86" s="91"/>
      <c r="D86" s="99" t="s">
        <v>94</v>
      </c>
      <c r="E86" s="74" t="s">
        <v>32</v>
      </c>
      <c r="F86" s="100" t="s">
        <v>95</v>
      </c>
      <c r="G86" s="76">
        <f t="shared" si="14"/>
        <v>330</v>
      </c>
      <c r="H86" s="76">
        <f t="shared" si="6"/>
        <v>33</v>
      </c>
      <c r="I86" s="76">
        <f>I88+I90</f>
        <v>265</v>
      </c>
      <c r="J86" s="76">
        <f t="shared" ref="J86:N87" si="15">J88+J90</f>
        <v>0</v>
      </c>
      <c r="K86" s="76">
        <f t="shared" si="15"/>
        <v>65</v>
      </c>
      <c r="L86" s="76">
        <f>L88+L90</f>
        <v>33</v>
      </c>
      <c r="M86" s="76">
        <f t="shared" si="15"/>
        <v>0</v>
      </c>
      <c r="N86" s="77">
        <v>0</v>
      </c>
      <c r="O86" s="53"/>
      <c r="P86" s="54"/>
      <c r="Q86" s="53"/>
      <c r="R86" s="93"/>
      <c r="S86" s="93"/>
      <c r="T86" s="82"/>
    </row>
    <row r="87" spans="3:20" s="9" customFormat="1" x14ac:dyDescent="0.2">
      <c r="C87" s="91"/>
      <c r="D87" s="99"/>
      <c r="E87" s="74" t="s">
        <v>34</v>
      </c>
      <c r="F87" s="100"/>
      <c r="G87" s="76">
        <f t="shared" si="14"/>
        <v>330</v>
      </c>
      <c r="H87" s="76">
        <f t="shared" si="6"/>
        <v>33</v>
      </c>
      <c r="I87" s="76">
        <f>I89+I91</f>
        <v>13</v>
      </c>
      <c r="J87" s="76">
        <f t="shared" si="15"/>
        <v>40</v>
      </c>
      <c r="K87" s="76">
        <f t="shared" si="15"/>
        <v>185</v>
      </c>
      <c r="L87" s="76">
        <f t="shared" si="15"/>
        <v>24</v>
      </c>
      <c r="M87" s="76">
        <f t="shared" si="15"/>
        <v>92</v>
      </c>
      <c r="N87" s="77">
        <f t="shared" si="15"/>
        <v>9</v>
      </c>
      <c r="O87" s="53"/>
      <c r="P87" s="54"/>
      <c r="Q87" s="53"/>
      <c r="R87" s="93"/>
      <c r="S87" s="93"/>
      <c r="T87" s="82"/>
    </row>
    <row r="88" spans="3:20" x14ac:dyDescent="0.2">
      <c r="C88" s="26"/>
      <c r="D88" s="83" t="s">
        <v>96</v>
      </c>
      <c r="E88" s="84" t="s">
        <v>32</v>
      </c>
      <c r="F88" s="85" t="s">
        <v>97</v>
      </c>
      <c r="G88" s="86">
        <f t="shared" si="14"/>
        <v>250</v>
      </c>
      <c r="H88" s="86">
        <f t="shared" si="6"/>
        <v>25</v>
      </c>
      <c r="I88" s="86">
        <v>205</v>
      </c>
      <c r="J88" s="87">
        <v>0</v>
      </c>
      <c r="K88" s="87">
        <v>45</v>
      </c>
      <c r="L88" s="86">
        <v>25</v>
      </c>
      <c r="M88" s="87">
        <v>0</v>
      </c>
      <c r="N88" s="98">
        <v>0</v>
      </c>
      <c r="O88" s="78"/>
      <c r="P88" s="89"/>
      <c r="Q88" s="78"/>
      <c r="R88" s="78"/>
      <c r="S88" s="78"/>
      <c r="T88" s="57"/>
    </row>
    <row r="89" spans="3:20" x14ac:dyDescent="0.2">
      <c r="C89" s="26"/>
      <c r="D89" s="83"/>
      <c r="E89" s="84" t="s">
        <v>34</v>
      </c>
      <c r="F89" s="85"/>
      <c r="G89" s="86">
        <f t="shared" si="14"/>
        <v>250</v>
      </c>
      <c r="H89" s="86">
        <f t="shared" si="6"/>
        <v>25</v>
      </c>
      <c r="I89" s="86">
        <v>8</v>
      </c>
      <c r="J89" s="87">
        <v>25</v>
      </c>
      <c r="K89" s="87">
        <v>165</v>
      </c>
      <c r="L89" s="86">
        <v>20</v>
      </c>
      <c r="M89" s="87">
        <v>52</v>
      </c>
      <c r="N89" s="98">
        <v>5</v>
      </c>
      <c r="O89" s="78"/>
      <c r="P89" s="89"/>
      <c r="Q89" s="78"/>
      <c r="R89" s="78"/>
      <c r="S89" s="78"/>
      <c r="T89" s="57"/>
    </row>
    <row r="90" spans="3:20" x14ac:dyDescent="0.2">
      <c r="C90" s="26"/>
      <c r="D90" s="83" t="s">
        <v>98</v>
      </c>
      <c r="E90" s="84" t="s">
        <v>32</v>
      </c>
      <c r="F90" s="85" t="s">
        <v>99</v>
      </c>
      <c r="G90" s="86">
        <f t="shared" si="14"/>
        <v>80</v>
      </c>
      <c r="H90" s="86">
        <f t="shared" si="6"/>
        <v>8</v>
      </c>
      <c r="I90" s="86">
        <v>60</v>
      </c>
      <c r="J90" s="87">
        <v>0</v>
      </c>
      <c r="K90" s="87">
        <v>20</v>
      </c>
      <c r="L90" s="86">
        <f t="shared" si="12"/>
        <v>8</v>
      </c>
      <c r="M90" s="87">
        <v>0</v>
      </c>
      <c r="N90" s="98">
        <f t="shared" si="13"/>
        <v>0</v>
      </c>
      <c r="O90" s="78"/>
      <c r="P90" s="89"/>
      <c r="Q90" s="78"/>
      <c r="R90" s="78"/>
      <c r="S90" s="78"/>
      <c r="T90" s="57"/>
    </row>
    <row r="91" spans="3:20" x14ac:dyDescent="0.2">
      <c r="C91" s="26"/>
      <c r="D91" s="83"/>
      <c r="E91" s="84" t="s">
        <v>34</v>
      </c>
      <c r="F91" s="85"/>
      <c r="G91" s="86">
        <f t="shared" si="14"/>
        <v>80</v>
      </c>
      <c r="H91" s="86">
        <f t="shared" si="6"/>
        <v>8</v>
      </c>
      <c r="I91" s="86">
        <v>5</v>
      </c>
      <c r="J91" s="87">
        <v>15</v>
      </c>
      <c r="K91" s="87">
        <v>20</v>
      </c>
      <c r="L91" s="86">
        <f t="shared" si="12"/>
        <v>4</v>
      </c>
      <c r="M91" s="87">
        <v>40</v>
      </c>
      <c r="N91" s="98">
        <f t="shared" si="13"/>
        <v>4</v>
      </c>
      <c r="O91" s="78"/>
      <c r="P91" s="89"/>
      <c r="Q91" s="78"/>
      <c r="R91" s="78"/>
      <c r="S91" s="78"/>
      <c r="T91" s="57"/>
    </row>
    <row r="92" spans="3:20" s="9" customFormat="1" x14ac:dyDescent="0.2">
      <c r="C92" s="91"/>
      <c r="D92" s="73" t="s">
        <v>100</v>
      </c>
      <c r="E92" s="74" t="s">
        <v>32</v>
      </c>
      <c r="F92" s="75" t="s">
        <v>101</v>
      </c>
      <c r="G92" s="76">
        <f t="shared" si="14"/>
        <v>1</v>
      </c>
      <c r="H92" s="76">
        <f t="shared" si="6"/>
        <v>0</v>
      </c>
      <c r="I92" s="76">
        <v>1</v>
      </c>
      <c r="J92" s="94">
        <v>0</v>
      </c>
      <c r="K92" s="94">
        <v>0</v>
      </c>
      <c r="L92" s="76">
        <v>0</v>
      </c>
      <c r="M92" s="94">
        <v>0</v>
      </c>
      <c r="N92" s="77">
        <f t="shared" si="13"/>
        <v>0</v>
      </c>
      <c r="O92" s="93"/>
      <c r="P92" s="54"/>
      <c r="Q92" s="93"/>
      <c r="R92" s="93"/>
      <c r="S92" s="93"/>
      <c r="T92" s="80"/>
    </row>
    <row r="93" spans="3:20" s="9" customFormat="1" x14ac:dyDescent="0.2">
      <c r="C93" s="91"/>
      <c r="D93" s="73"/>
      <c r="E93" s="74" t="s">
        <v>34</v>
      </c>
      <c r="F93" s="75"/>
      <c r="G93" s="76">
        <f t="shared" si="14"/>
        <v>1</v>
      </c>
      <c r="H93" s="76">
        <f t="shared" si="6"/>
        <v>0</v>
      </c>
      <c r="I93" s="76">
        <v>0</v>
      </c>
      <c r="J93" s="94">
        <v>0</v>
      </c>
      <c r="K93" s="94">
        <v>1</v>
      </c>
      <c r="L93" s="76">
        <v>0</v>
      </c>
      <c r="M93" s="94">
        <v>0</v>
      </c>
      <c r="N93" s="77">
        <f t="shared" si="13"/>
        <v>0</v>
      </c>
      <c r="O93" s="93"/>
      <c r="P93" s="54"/>
      <c r="Q93" s="93"/>
      <c r="R93" s="93"/>
      <c r="S93" s="93"/>
      <c r="T93" s="80"/>
    </row>
    <row r="94" spans="3:20" s="9" customFormat="1" x14ac:dyDescent="0.2">
      <c r="C94" s="91"/>
      <c r="D94" s="73" t="s">
        <v>102</v>
      </c>
      <c r="E94" s="74" t="s">
        <v>32</v>
      </c>
      <c r="F94" s="75" t="s">
        <v>103</v>
      </c>
      <c r="G94" s="76">
        <f t="shared" si="14"/>
        <v>50</v>
      </c>
      <c r="H94" s="76">
        <f>L94+N94</f>
        <v>5</v>
      </c>
      <c r="I94" s="76">
        <v>37</v>
      </c>
      <c r="J94" s="94">
        <v>0</v>
      </c>
      <c r="K94" s="94">
        <v>13</v>
      </c>
      <c r="L94" s="76">
        <v>5</v>
      </c>
      <c r="M94" s="94">
        <v>0</v>
      </c>
      <c r="N94" s="77">
        <v>0</v>
      </c>
      <c r="O94" s="93"/>
      <c r="P94" s="54"/>
      <c r="Q94" s="93"/>
      <c r="R94" s="93"/>
      <c r="S94" s="93"/>
      <c r="T94" s="80"/>
    </row>
    <row r="95" spans="3:20" s="9" customFormat="1" x14ac:dyDescent="0.2">
      <c r="C95" s="91"/>
      <c r="D95" s="73"/>
      <c r="E95" s="74" t="s">
        <v>34</v>
      </c>
      <c r="F95" s="75"/>
      <c r="G95" s="76">
        <f t="shared" si="14"/>
        <v>50</v>
      </c>
      <c r="H95" s="76">
        <f>L95+N95</f>
        <v>5</v>
      </c>
      <c r="I95" s="76">
        <v>0</v>
      </c>
      <c r="J95" s="94">
        <v>11</v>
      </c>
      <c r="K95" s="94">
        <v>25</v>
      </c>
      <c r="L95" s="76">
        <v>4</v>
      </c>
      <c r="M95" s="94">
        <v>14</v>
      </c>
      <c r="N95" s="77">
        <v>1</v>
      </c>
      <c r="O95" s="93"/>
      <c r="P95" s="54"/>
      <c r="Q95" s="93"/>
      <c r="R95" s="93"/>
      <c r="S95" s="93"/>
      <c r="T95" s="80"/>
    </row>
    <row r="96" spans="3:20" s="9" customFormat="1" ht="24" x14ac:dyDescent="0.2">
      <c r="C96" s="91"/>
      <c r="D96" s="103" t="s">
        <v>104</v>
      </c>
      <c r="E96" s="74" t="s">
        <v>32</v>
      </c>
      <c r="F96" s="75" t="s">
        <v>105</v>
      </c>
      <c r="G96" s="76">
        <f t="shared" si="14"/>
        <v>40</v>
      </c>
      <c r="H96" s="76">
        <f t="shared" si="6"/>
        <v>4</v>
      </c>
      <c r="I96" s="76">
        <v>30</v>
      </c>
      <c r="J96" s="94">
        <v>0</v>
      </c>
      <c r="K96" s="94">
        <v>10</v>
      </c>
      <c r="L96" s="76">
        <f t="shared" si="12"/>
        <v>4</v>
      </c>
      <c r="M96" s="94">
        <v>0</v>
      </c>
      <c r="N96" s="77">
        <f t="shared" si="13"/>
        <v>0</v>
      </c>
      <c r="O96" s="93"/>
      <c r="P96" s="54"/>
      <c r="Q96" s="93"/>
      <c r="R96" s="93"/>
      <c r="S96" s="93"/>
      <c r="T96" s="80"/>
    </row>
    <row r="97" spans="3:21" s="9" customFormat="1" x14ac:dyDescent="0.2">
      <c r="C97" s="91"/>
      <c r="D97" s="103"/>
      <c r="E97" s="74" t="s">
        <v>34</v>
      </c>
      <c r="F97" s="75"/>
      <c r="G97" s="76">
        <f t="shared" si="14"/>
        <v>40</v>
      </c>
      <c r="H97" s="76">
        <f t="shared" si="6"/>
        <v>4</v>
      </c>
      <c r="I97" s="76">
        <v>0</v>
      </c>
      <c r="J97" s="94">
        <v>0</v>
      </c>
      <c r="K97" s="94">
        <v>20</v>
      </c>
      <c r="L97" s="76">
        <f t="shared" si="12"/>
        <v>2</v>
      </c>
      <c r="M97" s="94">
        <v>20</v>
      </c>
      <c r="N97" s="77">
        <f t="shared" si="13"/>
        <v>2</v>
      </c>
      <c r="O97" s="93"/>
      <c r="P97" s="54"/>
      <c r="Q97" s="93"/>
      <c r="R97" s="93"/>
      <c r="S97" s="93"/>
      <c r="T97" s="80"/>
    </row>
    <row r="98" spans="3:21" s="9" customFormat="1" ht="15" customHeight="1" x14ac:dyDescent="0.2">
      <c r="C98" s="91"/>
      <c r="D98" s="73" t="s">
        <v>106</v>
      </c>
      <c r="E98" s="74" t="s">
        <v>32</v>
      </c>
      <c r="F98" s="75" t="s">
        <v>107</v>
      </c>
      <c r="G98" s="76">
        <f t="shared" si="14"/>
        <v>245</v>
      </c>
      <c r="H98" s="76">
        <f t="shared" si="6"/>
        <v>37</v>
      </c>
      <c r="I98" s="76">
        <f>I100+I102+I104+I106</f>
        <v>182</v>
      </c>
      <c r="J98" s="76">
        <f t="shared" ref="J98:N99" si="16">J100+J102+J104+J106</f>
        <v>0</v>
      </c>
      <c r="K98" s="76">
        <f t="shared" si="16"/>
        <v>63</v>
      </c>
      <c r="L98" s="76">
        <f>L100+L102+L104+L106</f>
        <v>37</v>
      </c>
      <c r="M98" s="76">
        <v>0</v>
      </c>
      <c r="N98" s="77">
        <v>0</v>
      </c>
      <c r="O98" s="53"/>
      <c r="P98" s="89"/>
      <c r="Q98" s="53"/>
      <c r="R98" s="93"/>
      <c r="S98" s="93"/>
      <c r="T98" s="80"/>
      <c r="U98" s="104"/>
    </row>
    <row r="99" spans="3:21" s="9" customFormat="1" x14ac:dyDescent="0.2">
      <c r="C99" s="91"/>
      <c r="D99" s="73"/>
      <c r="E99" s="74" t="s">
        <v>34</v>
      </c>
      <c r="F99" s="75"/>
      <c r="G99" s="76">
        <f t="shared" si="14"/>
        <v>245</v>
      </c>
      <c r="H99" s="76">
        <f t="shared" si="6"/>
        <v>37</v>
      </c>
      <c r="I99" s="76">
        <f>I101+I103+I105+I107</f>
        <v>55</v>
      </c>
      <c r="J99" s="76">
        <f t="shared" si="16"/>
        <v>32</v>
      </c>
      <c r="K99" s="76">
        <f t="shared" si="16"/>
        <v>89</v>
      </c>
      <c r="L99" s="76">
        <f t="shared" si="16"/>
        <v>30</v>
      </c>
      <c r="M99" s="76">
        <f t="shared" si="16"/>
        <v>69</v>
      </c>
      <c r="N99" s="77">
        <f t="shared" si="16"/>
        <v>7</v>
      </c>
      <c r="O99" s="53"/>
      <c r="P99" s="89"/>
      <c r="Q99" s="53"/>
      <c r="R99" s="93"/>
      <c r="S99" s="93"/>
      <c r="T99" s="80"/>
      <c r="U99" s="104"/>
    </row>
    <row r="100" spans="3:21" x14ac:dyDescent="0.2">
      <c r="C100" s="26"/>
      <c r="D100" s="83" t="s">
        <v>108</v>
      </c>
      <c r="E100" s="84" t="s">
        <v>32</v>
      </c>
      <c r="F100" s="85" t="s">
        <v>109</v>
      </c>
      <c r="G100" s="86">
        <f t="shared" si="14"/>
        <v>2</v>
      </c>
      <c r="H100" s="86">
        <f t="shared" si="6"/>
        <v>1</v>
      </c>
      <c r="I100" s="86">
        <v>0</v>
      </c>
      <c r="J100" s="87">
        <v>0</v>
      </c>
      <c r="K100" s="87">
        <v>2</v>
      </c>
      <c r="L100" s="86">
        <v>1</v>
      </c>
      <c r="M100" s="87">
        <v>0</v>
      </c>
      <c r="N100" s="98">
        <f t="shared" si="13"/>
        <v>0</v>
      </c>
      <c r="O100" s="78"/>
      <c r="P100" s="89"/>
      <c r="Q100" s="78"/>
      <c r="R100" s="78"/>
      <c r="S100" s="78"/>
      <c r="T100" s="57"/>
      <c r="U100" s="35"/>
    </row>
    <row r="101" spans="3:21" x14ac:dyDescent="0.2">
      <c r="C101" s="26"/>
      <c r="D101" s="83"/>
      <c r="E101" s="84" t="s">
        <v>34</v>
      </c>
      <c r="F101" s="85"/>
      <c r="G101" s="86">
        <f t="shared" si="14"/>
        <v>2</v>
      </c>
      <c r="H101" s="86">
        <f t="shared" si="6"/>
        <v>1</v>
      </c>
      <c r="I101" s="86">
        <v>0</v>
      </c>
      <c r="J101" s="87">
        <v>0</v>
      </c>
      <c r="K101" s="87">
        <v>2</v>
      </c>
      <c r="L101" s="86">
        <v>1</v>
      </c>
      <c r="M101" s="87">
        <v>0</v>
      </c>
      <c r="N101" s="98">
        <v>0</v>
      </c>
      <c r="O101" s="78"/>
      <c r="P101" s="89"/>
      <c r="Q101" s="78"/>
      <c r="R101" s="78"/>
      <c r="S101" s="78"/>
      <c r="T101" s="57"/>
      <c r="U101" s="35"/>
    </row>
    <row r="102" spans="3:21" x14ac:dyDescent="0.2">
      <c r="C102" s="26"/>
      <c r="D102" s="83" t="s">
        <v>110</v>
      </c>
      <c r="E102" s="84" t="s">
        <v>32</v>
      </c>
      <c r="F102" s="85" t="s">
        <v>111</v>
      </c>
      <c r="G102" s="86">
        <f t="shared" si="14"/>
        <v>10</v>
      </c>
      <c r="H102" s="86">
        <f t="shared" si="6"/>
        <v>1</v>
      </c>
      <c r="I102" s="86">
        <v>10</v>
      </c>
      <c r="J102" s="87">
        <v>0</v>
      </c>
      <c r="K102" s="87">
        <v>0</v>
      </c>
      <c r="L102" s="86">
        <f t="shared" si="12"/>
        <v>1</v>
      </c>
      <c r="M102" s="87">
        <v>0</v>
      </c>
      <c r="N102" s="98">
        <f t="shared" si="13"/>
        <v>0</v>
      </c>
      <c r="O102" s="78"/>
      <c r="P102" s="89"/>
      <c r="Q102" s="78"/>
      <c r="R102" s="78"/>
      <c r="S102" s="78"/>
      <c r="T102" s="57"/>
      <c r="U102" s="35"/>
    </row>
    <row r="103" spans="3:21" x14ac:dyDescent="0.2">
      <c r="C103" s="26"/>
      <c r="D103" s="83"/>
      <c r="E103" s="84" t="s">
        <v>34</v>
      </c>
      <c r="F103" s="85"/>
      <c r="G103" s="86">
        <f t="shared" si="14"/>
        <v>10</v>
      </c>
      <c r="H103" s="86">
        <f t="shared" si="6"/>
        <v>1</v>
      </c>
      <c r="I103" s="86">
        <v>2</v>
      </c>
      <c r="J103" s="87">
        <v>0</v>
      </c>
      <c r="K103" s="87">
        <v>0</v>
      </c>
      <c r="L103" s="86">
        <v>0</v>
      </c>
      <c r="M103" s="87">
        <v>8</v>
      </c>
      <c r="N103" s="98">
        <v>1</v>
      </c>
      <c r="O103" s="78"/>
      <c r="P103" s="89"/>
      <c r="Q103" s="78"/>
      <c r="R103" s="78"/>
      <c r="S103" s="78"/>
      <c r="T103" s="57"/>
      <c r="U103" s="35"/>
    </row>
    <row r="104" spans="3:21" x14ac:dyDescent="0.2">
      <c r="C104" s="26"/>
      <c r="D104" s="83" t="s">
        <v>112</v>
      </c>
      <c r="E104" s="84" t="s">
        <v>32</v>
      </c>
      <c r="F104" s="85" t="s">
        <v>113</v>
      </c>
      <c r="G104" s="86">
        <f t="shared" si="14"/>
        <v>3</v>
      </c>
      <c r="H104" s="86">
        <f t="shared" si="6"/>
        <v>0</v>
      </c>
      <c r="I104" s="86">
        <v>3</v>
      </c>
      <c r="J104" s="87">
        <v>0</v>
      </c>
      <c r="K104" s="87">
        <v>0</v>
      </c>
      <c r="L104" s="86">
        <v>0</v>
      </c>
      <c r="M104" s="87">
        <v>0</v>
      </c>
      <c r="N104" s="98">
        <f t="shared" si="13"/>
        <v>0</v>
      </c>
      <c r="O104" s="78"/>
      <c r="P104" s="89"/>
      <c r="Q104" s="78"/>
      <c r="R104" s="78"/>
      <c r="S104" s="78"/>
      <c r="T104" s="57"/>
      <c r="U104" s="35"/>
    </row>
    <row r="105" spans="3:21" x14ac:dyDescent="0.2">
      <c r="C105" s="26"/>
      <c r="D105" s="83"/>
      <c r="E105" s="84" t="s">
        <v>34</v>
      </c>
      <c r="F105" s="85"/>
      <c r="G105" s="86">
        <f t="shared" si="14"/>
        <v>3</v>
      </c>
      <c r="H105" s="86">
        <f t="shared" si="6"/>
        <v>0</v>
      </c>
      <c r="I105" s="86">
        <v>3</v>
      </c>
      <c r="J105" s="87">
        <v>0</v>
      </c>
      <c r="K105" s="87">
        <v>0</v>
      </c>
      <c r="L105" s="86">
        <v>0</v>
      </c>
      <c r="M105" s="87">
        <v>0</v>
      </c>
      <c r="N105" s="98">
        <v>0</v>
      </c>
      <c r="O105" s="78"/>
      <c r="P105" s="89"/>
      <c r="Q105" s="78"/>
      <c r="R105" s="78"/>
      <c r="S105" s="78"/>
      <c r="T105" s="57"/>
      <c r="U105" s="35"/>
    </row>
    <row r="106" spans="3:21" x14ac:dyDescent="0.2">
      <c r="C106" s="26"/>
      <c r="D106" s="83" t="s">
        <v>114</v>
      </c>
      <c r="E106" s="84" t="s">
        <v>32</v>
      </c>
      <c r="F106" s="85" t="s">
        <v>115</v>
      </c>
      <c r="G106" s="86">
        <f t="shared" si="14"/>
        <v>230</v>
      </c>
      <c r="H106" s="86">
        <f t="shared" si="6"/>
        <v>35</v>
      </c>
      <c r="I106" s="86">
        <v>169</v>
      </c>
      <c r="J106" s="87">
        <v>0</v>
      </c>
      <c r="K106" s="87">
        <v>61</v>
      </c>
      <c r="L106" s="86">
        <f>23+12</f>
        <v>35</v>
      </c>
      <c r="M106" s="87">
        <v>0</v>
      </c>
      <c r="N106" s="98">
        <v>0</v>
      </c>
      <c r="O106" s="78"/>
      <c r="P106" s="89"/>
      <c r="Q106" s="78"/>
      <c r="R106" s="78"/>
      <c r="S106" s="78"/>
      <c r="T106" s="57"/>
      <c r="U106" s="35"/>
    </row>
    <row r="107" spans="3:21" x14ac:dyDescent="0.2">
      <c r="C107" s="26"/>
      <c r="D107" s="83"/>
      <c r="E107" s="84" t="s">
        <v>34</v>
      </c>
      <c r="F107" s="85"/>
      <c r="G107" s="86">
        <f t="shared" si="14"/>
        <v>230</v>
      </c>
      <c r="H107" s="86">
        <f t="shared" si="6"/>
        <v>35</v>
      </c>
      <c r="I107" s="86">
        <v>50</v>
      </c>
      <c r="J107" s="87">
        <v>32</v>
      </c>
      <c r="K107" s="87">
        <v>87</v>
      </c>
      <c r="L107" s="86">
        <f>17+12</f>
        <v>29</v>
      </c>
      <c r="M107" s="87">
        <v>61</v>
      </c>
      <c r="N107" s="98">
        <v>6</v>
      </c>
      <c r="O107" s="78"/>
      <c r="P107" s="89"/>
      <c r="Q107" s="78"/>
      <c r="R107" s="78"/>
      <c r="S107" s="78"/>
      <c r="T107" s="57"/>
      <c r="U107" s="35"/>
    </row>
    <row r="108" spans="3:21" ht="36" x14ac:dyDescent="0.2">
      <c r="C108" s="26"/>
      <c r="D108" s="103" t="s">
        <v>116</v>
      </c>
      <c r="E108" s="74" t="s">
        <v>32</v>
      </c>
      <c r="F108" s="75" t="s">
        <v>117</v>
      </c>
      <c r="G108" s="76">
        <f>G110+G118+G126</f>
        <v>12341</v>
      </c>
      <c r="H108" s="76">
        <f t="shared" ref="H108:N108" si="17">H110+H118+H126</f>
        <v>0</v>
      </c>
      <c r="I108" s="76">
        <f>I110+I118+I126</f>
        <v>12341</v>
      </c>
      <c r="J108" s="76">
        <f>J110+J118+J126</f>
        <v>0</v>
      </c>
      <c r="K108" s="76">
        <f t="shared" si="17"/>
        <v>0</v>
      </c>
      <c r="L108" s="76">
        <f t="shared" si="17"/>
        <v>0</v>
      </c>
      <c r="M108" s="76">
        <f t="shared" si="17"/>
        <v>0</v>
      </c>
      <c r="N108" s="77">
        <f t="shared" si="17"/>
        <v>0</v>
      </c>
      <c r="O108" s="78"/>
      <c r="P108" s="89"/>
      <c r="Q108" s="78"/>
      <c r="R108" s="78"/>
      <c r="S108" s="78"/>
      <c r="T108" s="57"/>
      <c r="U108" s="35"/>
    </row>
    <row r="109" spans="3:21" x14ac:dyDescent="0.2">
      <c r="C109" s="26"/>
      <c r="D109" s="103"/>
      <c r="E109" s="74" t="s">
        <v>34</v>
      </c>
      <c r="F109" s="75"/>
      <c r="G109" s="76">
        <f>G111+G119+G127</f>
        <v>8364</v>
      </c>
      <c r="H109" s="76">
        <v>0</v>
      </c>
      <c r="I109" s="76">
        <f>I111+I119+I127</f>
        <v>5005</v>
      </c>
      <c r="J109" s="76">
        <f>J111+J119+J127</f>
        <v>3359</v>
      </c>
      <c r="K109" s="76">
        <v>0</v>
      </c>
      <c r="L109" s="76">
        <v>0</v>
      </c>
      <c r="M109" s="76">
        <v>0</v>
      </c>
      <c r="N109" s="77">
        <v>0</v>
      </c>
      <c r="O109" s="78"/>
      <c r="P109" s="89"/>
      <c r="Q109" s="78"/>
      <c r="R109" s="78"/>
      <c r="S109" s="78"/>
      <c r="T109" s="57"/>
      <c r="U109" s="35"/>
    </row>
    <row r="110" spans="3:21" ht="24" x14ac:dyDescent="0.2">
      <c r="C110" s="26"/>
      <c r="D110" s="103" t="s">
        <v>118</v>
      </c>
      <c r="E110" s="74" t="s">
        <v>32</v>
      </c>
      <c r="F110" s="75" t="s">
        <v>119</v>
      </c>
      <c r="G110" s="76">
        <f>G112+G114+G116</f>
        <v>8501</v>
      </c>
      <c r="H110" s="76">
        <f>H112+H114+H116</f>
        <v>0</v>
      </c>
      <c r="I110" s="76">
        <f>I112+I114+I116</f>
        <v>8501</v>
      </c>
      <c r="J110" s="76">
        <f>J112+J114+J116</f>
        <v>0</v>
      </c>
      <c r="K110" s="76">
        <f t="shared" ref="J110:O111" si="18">K112+K114</f>
        <v>0</v>
      </c>
      <c r="L110" s="76">
        <f t="shared" si="18"/>
        <v>0</v>
      </c>
      <c r="M110" s="76">
        <f t="shared" si="18"/>
        <v>0</v>
      </c>
      <c r="N110" s="77">
        <f t="shared" si="18"/>
        <v>0</v>
      </c>
      <c r="O110" s="78"/>
      <c r="P110" s="89"/>
      <c r="Q110" s="78"/>
      <c r="R110" s="78"/>
      <c r="S110" s="78"/>
      <c r="T110" s="57"/>
      <c r="U110" s="35"/>
    </row>
    <row r="111" spans="3:21" x14ac:dyDescent="0.2">
      <c r="C111" s="26"/>
      <c r="D111" s="103"/>
      <c r="E111" s="74" t="s">
        <v>34</v>
      </c>
      <c r="F111" s="75"/>
      <c r="G111" s="76">
        <f>G113+G115+G117</f>
        <v>4858</v>
      </c>
      <c r="H111" s="76">
        <f>H113+H115+H117</f>
        <v>0</v>
      </c>
      <c r="I111" s="76">
        <f>I113+I115+I117</f>
        <v>2500</v>
      </c>
      <c r="J111" s="76">
        <f t="shared" si="18"/>
        <v>2358</v>
      </c>
      <c r="K111" s="76">
        <v>0</v>
      </c>
      <c r="L111" s="76">
        <v>0</v>
      </c>
      <c r="M111" s="76">
        <v>0</v>
      </c>
      <c r="N111" s="77">
        <v>0</v>
      </c>
      <c r="O111" s="78"/>
      <c r="P111" s="89"/>
      <c r="Q111" s="78"/>
      <c r="R111" s="78"/>
      <c r="S111" s="78"/>
      <c r="T111" s="57"/>
      <c r="U111" s="35"/>
    </row>
    <row r="112" spans="3:21" x14ac:dyDescent="0.2">
      <c r="C112" s="26"/>
      <c r="D112" s="97" t="s">
        <v>120</v>
      </c>
      <c r="E112" s="84" t="s">
        <v>32</v>
      </c>
      <c r="F112" s="85" t="s">
        <v>121</v>
      </c>
      <c r="G112" s="86">
        <f t="shared" ref="G112:G124" si="19">I112+J112+K112+M112</f>
        <v>1301</v>
      </c>
      <c r="H112" s="86">
        <v>0</v>
      </c>
      <c r="I112" s="86">
        <v>1301</v>
      </c>
      <c r="J112" s="86">
        <v>0</v>
      </c>
      <c r="K112" s="86">
        <v>0</v>
      </c>
      <c r="L112" s="86">
        <v>0</v>
      </c>
      <c r="M112" s="86">
        <v>0</v>
      </c>
      <c r="N112" s="98">
        <v>0</v>
      </c>
      <c r="O112" s="78"/>
      <c r="P112" s="89"/>
      <c r="Q112" s="78"/>
      <c r="R112" s="78"/>
      <c r="S112" s="78"/>
      <c r="T112" s="57"/>
      <c r="U112" s="35"/>
    </row>
    <row r="113" spans="3:21" x14ac:dyDescent="0.2">
      <c r="C113" s="26"/>
      <c r="D113" s="97"/>
      <c r="E113" s="84" t="s">
        <v>34</v>
      </c>
      <c r="F113" s="85"/>
      <c r="G113" s="86">
        <f t="shared" si="19"/>
        <v>744</v>
      </c>
      <c r="H113" s="86">
        <v>0</v>
      </c>
      <c r="I113" s="86">
        <v>500</v>
      </c>
      <c r="J113" s="86">
        <v>244</v>
      </c>
      <c r="K113" s="86">
        <v>0</v>
      </c>
      <c r="L113" s="86">
        <v>0</v>
      </c>
      <c r="M113" s="86">
        <v>0</v>
      </c>
      <c r="N113" s="98">
        <v>0</v>
      </c>
      <c r="O113" s="78"/>
      <c r="P113" s="89"/>
      <c r="Q113" s="78"/>
      <c r="R113" s="78"/>
      <c r="S113" s="78"/>
      <c r="T113" s="57"/>
      <c r="U113" s="35"/>
    </row>
    <row r="114" spans="3:21" x14ac:dyDescent="0.2">
      <c r="C114" s="26"/>
      <c r="D114" s="97" t="s">
        <v>122</v>
      </c>
      <c r="E114" s="84" t="s">
        <v>32</v>
      </c>
      <c r="F114" s="85" t="s">
        <v>123</v>
      </c>
      <c r="G114" s="86">
        <f t="shared" si="19"/>
        <v>7200</v>
      </c>
      <c r="H114" s="86">
        <v>0</v>
      </c>
      <c r="I114" s="86">
        <v>7200</v>
      </c>
      <c r="J114" s="86">
        <v>0</v>
      </c>
      <c r="K114" s="86">
        <v>0</v>
      </c>
      <c r="L114" s="86">
        <v>0</v>
      </c>
      <c r="M114" s="86">
        <v>0</v>
      </c>
      <c r="N114" s="98">
        <v>0</v>
      </c>
      <c r="O114" s="78"/>
      <c r="P114" s="89"/>
      <c r="Q114" s="78"/>
      <c r="R114" s="78"/>
      <c r="S114" s="78"/>
      <c r="T114" s="57"/>
      <c r="U114" s="35"/>
    </row>
    <row r="115" spans="3:21" x14ac:dyDescent="0.2">
      <c r="C115" s="26"/>
      <c r="D115" s="97"/>
      <c r="E115" s="84" t="s">
        <v>34</v>
      </c>
      <c r="F115" s="85"/>
      <c r="G115" s="86">
        <f t="shared" si="19"/>
        <v>4114</v>
      </c>
      <c r="H115" s="86">
        <v>0</v>
      </c>
      <c r="I115" s="86">
        <v>2000</v>
      </c>
      <c r="J115" s="86">
        <v>2114</v>
      </c>
      <c r="K115" s="86">
        <v>0</v>
      </c>
      <c r="L115" s="86">
        <v>0</v>
      </c>
      <c r="M115" s="86">
        <v>0</v>
      </c>
      <c r="N115" s="98">
        <v>0</v>
      </c>
      <c r="O115" s="78"/>
      <c r="P115" s="89"/>
      <c r="Q115" s="78"/>
      <c r="R115" s="78"/>
      <c r="S115" s="78"/>
      <c r="T115" s="57"/>
      <c r="U115" s="35"/>
    </row>
    <row r="116" spans="3:21" x14ac:dyDescent="0.2">
      <c r="C116" s="26"/>
      <c r="D116" s="97" t="s">
        <v>124</v>
      </c>
      <c r="E116" s="84" t="s">
        <v>32</v>
      </c>
      <c r="F116" s="85" t="s">
        <v>125</v>
      </c>
      <c r="G116" s="86">
        <f t="shared" si="19"/>
        <v>0</v>
      </c>
      <c r="H116" s="86">
        <v>0</v>
      </c>
      <c r="I116" s="86">
        <v>0</v>
      </c>
      <c r="J116" s="86">
        <v>0</v>
      </c>
      <c r="K116" s="86">
        <v>0</v>
      </c>
      <c r="L116" s="86">
        <v>0</v>
      </c>
      <c r="M116" s="86">
        <v>0</v>
      </c>
      <c r="N116" s="98">
        <v>0</v>
      </c>
      <c r="O116" s="78"/>
      <c r="P116" s="89"/>
      <c r="Q116" s="78"/>
      <c r="R116" s="78"/>
      <c r="S116" s="78"/>
      <c r="T116" s="57"/>
      <c r="U116" s="35"/>
    </row>
    <row r="117" spans="3:21" x14ac:dyDescent="0.2">
      <c r="C117" s="26"/>
      <c r="D117" s="97"/>
      <c r="E117" s="84" t="s">
        <v>34</v>
      </c>
      <c r="F117" s="85"/>
      <c r="G117" s="86">
        <v>0</v>
      </c>
      <c r="H117" s="86">
        <v>0</v>
      </c>
      <c r="I117" s="86">
        <v>0</v>
      </c>
      <c r="J117" s="86">
        <v>0</v>
      </c>
      <c r="K117" s="86">
        <v>0</v>
      </c>
      <c r="L117" s="86">
        <v>0</v>
      </c>
      <c r="M117" s="86">
        <v>0</v>
      </c>
      <c r="N117" s="98">
        <v>0</v>
      </c>
      <c r="O117" s="78"/>
      <c r="P117" s="89"/>
      <c r="Q117" s="78"/>
      <c r="R117" s="78"/>
      <c r="S117" s="78"/>
      <c r="T117" s="57"/>
      <c r="U117" s="35"/>
    </row>
    <row r="118" spans="3:21" ht="24" x14ac:dyDescent="0.2">
      <c r="C118" s="26"/>
      <c r="D118" s="103" t="s">
        <v>126</v>
      </c>
      <c r="E118" s="74" t="s">
        <v>32</v>
      </c>
      <c r="F118" s="75" t="s">
        <v>127</v>
      </c>
      <c r="G118" s="76">
        <f t="shared" si="19"/>
        <v>3835</v>
      </c>
      <c r="H118" s="76">
        <f t="shared" ref="H118:N119" si="20">H120+H122+H124</f>
        <v>0</v>
      </c>
      <c r="I118" s="76">
        <f t="shared" si="20"/>
        <v>3835</v>
      </c>
      <c r="J118" s="76">
        <f t="shared" si="20"/>
        <v>0</v>
      </c>
      <c r="K118" s="76">
        <f t="shared" si="20"/>
        <v>0</v>
      </c>
      <c r="L118" s="76">
        <f t="shared" si="20"/>
        <v>0</v>
      </c>
      <c r="M118" s="76">
        <f t="shared" si="20"/>
        <v>0</v>
      </c>
      <c r="N118" s="77">
        <f t="shared" si="20"/>
        <v>0</v>
      </c>
      <c r="O118" s="78"/>
      <c r="P118" s="89"/>
      <c r="Q118" s="78"/>
      <c r="R118" s="78"/>
      <c r="S118" s="78"/>
      <c r="T118" s="57"/>
      <c r="U118" s="35"/>
    </row>
    <row r="119" spans="3:21" x14ac:dyDescent="0.2">
      <c r="C119" s="26"/>
      <c r="D119" s="103"/>
      <c r="E119" s="74" t="s">
        <v>34</v>
      </c>
      <c r="F119" s="75"/>
      <c r="G119" s="76">
        <f t="shared" si="19"/>
        <v>3501</v>
      </c>
      <c r="H119" s="76">
        <f t="shared" si="20"/>
        <v>0</v>
      </c>
      <c r="I119" s="76">
        <f t="shared" si="20"/>
        <v>2500</v>
      </c>
      <c r="J119" s="76">
        <f t="shared" si="20"/>
        <v>1001</v>
      </c>
      <c r="K119" s="76">
        <v>0</v>
      </c>
      <c r="L119" s="76">
        <v>0</v>
      </c>
      <c r="M119" s="76">
        <v>0</v>
      </c>
      <c r="N119" s="77">
        <v>0</v>
      </c>
      <c r="O119" s="78"/>
      <c r="P119" s="89"/>
      <c r="Q119" s="78"/>
      <c r="R119" s="78"/>
      <c r="S119" s="78"/>
      <c r="T119" s="57"/>
      <c r="U119" s="35"/>
    </row>
    <row r="120" spans="3:21" x14ac:dyDescent="0.2">
      <c r="C120" s="26"/>
      <c r="D120" s="97" t="s">
        <v>120</v>
      </c>
      <c r="E120" s="84" t="s">
        <v>32</v>
      </c>
      <c r="F120" s="85" t="s">
        <v>128</v>
      </c>
      <c r="G120" s="86">
        <f t="shared" si="19"/>
        <v>614</v>
      </c>
      <c r="H120" s="86">
        <v>0</v>
      </c>
      <c r="I120" s="86">
        <v>614</v>
      </c>
      <c r="J120" s="86">
        <v>0</v>
      </c>
      <c r="K120" s="86">
        <v>0</v>
      </c>
      <c r="L120" s="86">
        <v>0</v>
      </c>
      <c r="M120" s="86">
        <v>0</v>
      </c>
      <c r="N120" s="98">
        <v>0</v>
      </c>
      <c r="O120" s="78"/>
      <c r="P120" s="89"/>
      <c r="Q120" s="78"/>
      <c r="R120" s="78"/>
      <c r="S120" s="78"/>
      <c r="T120" s="57"/>
      <c r="U120" s="35"/>
    </row>
    <row r="121" spans="3:21" x14ac:dyDescent="0.2">
      <c r="C121" s="26"/>
      <c r="D121" s="97"/>
      <c r="E121" s="84" t="s">
        <v>34</v>
      </c>
      <c r="F121" s="85"/>
      <c r="G121" s="86">
        <f t="shared" si="19"/>
        <v>561</v>
      </c>
      <c r="H121" s="86">
        <v>0</v>
      </c>
      <c r="I121" s="86">
        <v>500</v>
      </c>
      <c r="J121" s="86">
        <v>61</v>
      </c>
      <c r="K121" s="86">
        <v>0</v>
      </c>
      <c r="L121" s="86">
        <v>0</v>
      </c>
      <c r="M121" s="86">
        <v>0</v>
      </c>
      <c r="N121" s="98">
        <v>0</v>
      </c>
      <c r="O121" s="78"/>
      <c r="P121" s="89"/>
      <c r="Q121" s="78"/>
      <c r="R121" s="78"/>
      <c r="S121" s="78"/>
      <c r="T121" s="57"/>
      <c r="U121" s="35"/>
    </row>
    <row r="122" spans="3:21" x14ac:dyDescent="0.2">
      <c r="C122" s="26"/>
      <c r="D122" s="97" t="s">
        <v>122</v>
      </c>
      <c r="E122" s="84" t="s">
        <v>32</v>
      </c>
      <c r="F122" s="85" t="s">
        <v>129</v>
      </c>
      <c r="G122" s="86">
        <f t="shared" si="19"/>
        <v>3221</v>
      </c>
      <c r="H122" s="86">
        <v>0</v>
      </c>
      <c r="I122" s="86">
        <v>3221</v>
      </c>
      <c r="J122" s="86">
        <v>0</v>
      </c>
      <c r="K122" s="86">
        <v>0</v>
      </c>
      <c r="L122" s="86">
        <v>0</v>
      </c>
      <c r="M122" s="86">
        <v>0</v>
      </c>
      <c r="N122" s="98">
        <v>0</v>
      </c>
      <c r="O122" s="78"/>
      <c r="P122" s="89"/>
      <c r="Q122" s="78"/>
      <c r="R122" s="78"/>
      <c r="S122" s="78"/>
      <c r="T122" s="57"/>
      <c r="U122" s="35"/>
    </row>
    <row r="123" spans="3:21" x14ac:dyDescent="0.2">
      <c r="C123" s="26"/>
      <c r="D123" s="97"/>
      <c r="E123" s="84" t="s">
        <v>34</v>
      </c>
      <c r="F123" s="85"/>
      <c r="G123" s="86">
        <f t="shared" si="19"/>
        <v>2940</v>
      </c>
      <c r="H123" s="86">
        <v>0</v>
      </c>
      <c r="I123" s="86">
        <v>2000</v>
      </c>
      <c r="J123" s="86">
        <v>940</v>
      </c>
      <c r="K123" s="86">
        <v>0</v>
      </c>
      <c r="L123" s="86">
        <v>0</v>
      </c>
      <c r="M123" s="86">
        <v>0</v>
      </c>
      <c r="N123" s="98">
        <v>0</v>
      </c>
      <c r="O123" s="78"/>
      <c r="P123" s="89"/>
      <c r="Q123" s="78"/>
      <c r="R123" s="78"/>
      <c r="S123" s="78"/>
      <c r="T123" s="57"/>
      <c r="U123" s="35"/>
    </row>
    <row r="124" spans="3:21" x14ac:dyDescent="0.2">
      <c r="C124" s="26"/>
      <c r="D124" s="97" t="s">
        <v>124</v>
      </c>
      <c r="E124" s="84" t="s">
        <v>32</v>
      </c>
      <c r="F124" s="85" t="s">
        <v>130</v>
      </c>
      <c r="G124" s="86">
        <f t="shared" si="19"/>
        <v>0</v>
      </c>
      <c r="H124" s="86">
        <v>0</v>
      </c>
      <c r="I124" s="86">
        <v>0</v>
      </c>
      <c r="J124" s="86">
        <v>0</v>
      </c>
      <c r="K124" s="86">
        <v>0</v>
      </c>
      <c r="L124" s="86">
        <v>0</v>
      </c>
      <c r="M124" s="86">
        <v>0</v>
      </c>
      <c r="N124" s="98">
        <v>0</v>
      </c>
      <c r="O124" s="78"/>
      <c r="P124" s="89"/>
      <c r="Q124" s="78"/>
      <c r="R124" s="78"/>
      <c r="S124" s="78"/>
      <c r="T124" s="57"/>
      <c r="U124" s="35"/>
    </row>
    <row r="125" spans="3:21" x14ac:dyDescent="0.2">
      <c r="C125" s="26"/>
      <c r="D125" s="97"/>
      <c r="E125" s="84" t="s">
        <v>34</v>
      </c>
      <c r="F125" s="85"/>
      <c r="G125" s="86">
        <v>0</v>
      </c>
      <c r="H125" s="86">
        <v>0</v>
      </c>
      <c r="I125" s="86">
        <v>0</v>
      </c>
      <c r="J125" s="86">
        <v>0</v>
      </c>
      <c r="K125" s="86">
        <v>0</v>
      </c>
      <c r="L125" s="86">
        <v>0</v>
      </c>
      <c r="M125" s="86">
        <v>0</v>
      </c>
      <c r="N125" s="98">
        <v>0</v>
      </c>
      <c r="O125" s="78"/>
      <c r="P125" s="89"/>
      <c r="Q125" s="78"/>
      <c r="R125" s="78"/>
      <c r="S125" s="78"/>
      <c r="T125" s="57"/>
      <c r="U125" s="35"/>
    </row>
    <row r="126" spans="3:21" x14ac:dyDescent="0.2">
      <c r="C126" s="26"/>
      <c r="D126" s="103" t="s">
        <v>131</v>
      </c>
      <c r="E126" s="74" t="s">
        <v>32</v>
      </c>
      <c r="F126" s="75" t="s">
        <v>132</v>
      </c>
      <c r="G126" s="76">
        <f t="shared" ref="G126:G132" si="21">I126+J126+K126+M126</f>
        <v>5</v>
      </c>
      <c r="H126" s="76">
        <v>0</v>
      </c>
      <c r="I126" s="76">
        <f>I128+I130+I132</f>
        <v>5</v>
      </c>
      <c r="J126" s="76">
        <f>J128+J130+J132</f>
        <v>0</v>
      </c>
      <c r="K126" s="76">
        <f>K128+K130+K132</f>
        <v>0</v>
      </c>
      <c r="L126" s="76">
        <v>0</v>
      </c>
      <c r="M126" s="76">
        <f>M128+M130+M132</f>
        <v>0</v>
      </c>
      <c r="N126" s="77">
        <f>N128+N130+N132</f>
        <v>0</v>
      </c>
      <c r="O126" s="78"/>
      <c r="P126" s="89"/>
      <c r="Q126" s="78"/>
      <c r="R126" s="78"/>
      <c r="S126" s="78"/>
      <c r="T126" s="57"/>
      <c r="U126" s="35"/>
    </row>
    <row r="127" spans="3:21" x14ac:dyDescent="0.2">
      <c r="C127" s="26"/>
      <c r="D127" s="103"/>
      <c r="E127" s="74" t="s">
        <v>34</v>
      </c>
      <c r="F127" s="75"/>
      <c r="G127" s="76">
        <f t="shared" si="21"/>
        <v>5</v>
      </c>
      <c r="H127" s="76">
        <v>0</v>
      </c>
      <c r="I127" s="76">
        <f>I129+I131+I133</f>
        <v>5</v>
      </c>
      <c r="J127" s="76">
        <v>0</v>
      </c>
      <c r="K127" s="76">
        <v>0</v>
      </c>
      <c r="L127" s="76">
        <v>0</v>
      </c>
      <c r="M127" s="76">
        <v>0</v>
      </c>
      <c r="N127" s="77">
        <v>0</v>
      </c>
      <c r="O127" s="78"/>
      <c r="P127" s="89"/>
      <c r="Q127" s="78"/>
      <c r="R127" s="78"/>
      <c r="S127" s="78"/>
      <c r="T127" s="57"/>
      <c r="U127" s="35"/>
    </row>
    <row r="128" spans="3:21" x14ac:dyDescent="0.2">
      <c r="C128" s="26"/>
      <c r="D128" s="97" t="s">
        <v>133</v>
      </c>
      <c r="E128" s="84" t="s">
        <v>32</v>
      </c>
      <c r="F128" s="85" t="s">
        <v>134</v>
      </c>
      <c r="G128" s="86">
        <f t="shared" si="21"/>
        <v>5</v>
      </c>
      <c r="H128" s="86">
        <v>0</v>
      </c>
      <c r="I128" s="86">
        <v>5</v>
      </c>
      <c r="J128" s="87">
        <v>0</v>
      </c>
      <c r="K128" s="87">
        <v>0</v>
      </c>
      <c r="L128" s="86">
        <v>0</v>
      </c>
      <c r="M128" s="87">
        <v>0</v>
      </c>
      <c r="N128" s="88">
        <v>0</v>
      </c>
      <c r="O128" s="78"/>
      <c r="P128" s="89"/>
      <c r="Q128" s="78"/>
      <c r="R128" s="78"/>
      <c r="S128" s="78"/>
      <c r="T128" s="57"/>
      <c r="U128" s="35"/>
    </row>
    <row r="129" spans="3:21" x14ac:dyDescent="0.2">
      <c r="C129" s="26"/>
      <c r="D129" s="97"/>
      <c r="E129" s="84" t="s">
        <v>34</v>
      </c>
      <c r="F129" s="85"/>
      <c r="G129" s="86">
        <f t="shared" si="21"/>
        <v>5</v>
      </c>
      <c r="H129" s="86">
        <v>0</v>
      </c>
      <c r="I129" s="86">
        <v>5</v>
      </c>
      <c r="J129" s="87">
        <v>0</v>
      </c>
      <c r="K129" s="87">
        <v>0</v>
      </c>
      <c r="L129" s="86">
        <v>0</v>
      </c>
      <c r="M129" s="87">
        <v>0</v>
      </c>
      <c r="N129" s="88">
        <v>0</v>
      </c>
      <c r="O129" s="78"/>
      <c r="P129" s="89"/>
      <c r="Q129" s="78"/>
      <c r="R129" s="78"/>
      <c r="S129" s="78"/>
      <c r="T129" s="57"/>
      <c r="U129" s="35"/>
    </row>
    <row r="130" spans="3:21" x14ac:dyDescent="0.2">
      <c r="C130" s="26"/>
      <c r="D130" s="97" t="s">
        <v>122</v>
      </c>
      <c r="E130" s="84" t="s">
        <v>32</v>
      </c>
      <c r="F130" s="85" t="s">
        <v>135</v>
      </c>
      <c r="G130" s="86">
        <f t="shared" si="21"/>
        <v>0</v>
      </c>
      <c r="H130" s="86">
        <v>0</v>
      </c>
      <c r="I130" s="86">
        <v>0</v>
      </c>
      <c r="J130" s="87">
        <v>0</v>
      </c>
      <c r="K130" s="87">
        <v>0</v>
      </c>
      <c r="L130" s="86">
        <f t="shared" si="12"/>
        <v>0</v>
      </c>
      <c r="M130" s="87">
        <v>0</v>
      </c>
      <c r="N130" s="88">
        <v>0</v>
      </c>
      <c r="O130" s="78"/>
      <c r="P130" s="89"/>
      <c r="Q130" s="78"/>
      <c r="R130" s="78"/>
      <c r="S130" s="78"/>
      <c r="T130" s="57"/>
      <c r="U130" s="35"/>
    </row>
    <row r="131" spans="3:21" x14ac:dyDescent="0.2">
      <c r="C131" s="26"/>
      <c r="D131" s="97"/>
      <c r="E131" s="84" t="s">
        <v>34</v>
      </c>
      <c r="F131" s="85"/>
      <c r="G131" s="86">
        <v>0</v>
      </c>
      <c r="H131" s="86">
        <v>0</v>
      </c>
      <c r="I131" s="86">
        <v>0</v>
      </c>
      <c r="J131" s="87">
        <v>0</v>
      </c>
      <c r="K131" s="87">
        <v>0</v>
      </c>
      <c r="L131" s="86">
        <v>0</v>
      </c>
      <c r="M131" s="87">
        <v>0</v>
      </c>
      <c r="N131" s="88">
        <v>0</v>
      </c>
      <c r="O131" s="78"/>
      <c r="P131" s="89"/>
      <c r="Q131" s="78"/>
      <c r="R131" s="78"/>
      <c r="S131" s="78"/>
      <c r="T131" s="57"/>
      <c r="U131" s="35"/>
    </row>
    <row r="132" spans="3:21" x14ac:dyDescent="0.2">
      <c r="C132" s="26"/>
      <c r="D132" s="97" t="s">
        <v>124</v>
      </c>
      <c r="E132" s="84" t="s">
        <v>32</v>
      </c>
      <c r="F132" s="85" t="s">
        <v>136</v>
      </c>
      <c r="G132" s="86">
        <f t="shared" si="21"/>
        <v>0</v>
      </c>
      <c r="H132" s="86">
        <v>0</v>
      </c>
      <c r="I132" s="86">
        <v>0</v>
      </c>
      <c r="J132" s="87">
        <v>0</v>
      </c>
      <c r="K132" s="87">
        <v>0</v>
      </c>
      <c r="L132" s="86">
        <f t="shared" si="12"/>
        <v>0</v>
      </c>
      <c r="M132" s="87">
        <v>0</v>
      </c>
      <c r="N132" s="88">
        <v>0</v>
      </c>
      <c r="O132" s="78"/>
      <c r="P132" s="89"/>
      <c r="Q132" s="78"/>
      <c r="R132" s="78"/>
      <c r="S132" s="78"/>
      <c r="T132" s="57"/>
      <c r="U132" s="35"/>
    </row>
    <row r="133" spans="3:21" x14ac:dyDescent="0.2">
      <c r="C133" s="26"/>
      <c r="D133" s="97"/>
      <c r="E133" s="84" t="s">
        <v>34</v>
      </c>
      <c r="F133" s="85"/>
      <c r="G133" s="86">
        <v>0</v>
      </c>
      <c r="H133" s="86">
        <v>0</v>
      </c>
      <c r="I133" s="86">
        <v>0</v>
      </c>
      <c r="J133" s="87">
        <v>0</v>
      </c>
      <c r="K133" s="87">
        <v>0</v>
      </c>
      <c r="L133" s="86">
        <v>0</v>
      </c>
      <c r="M133" s="87">
        <v>0</v>
      </c>
      <c r="N133" s="88">
        <v>0</v>
      </c>
      <c r="O133" s="78"/>
      <c r="P133" s="89"/>
      <c r="Q133" s="78"/>
      <c r="R133" s="78"/>
      <c r="S133" s="78"/>
      <c r="T133" s="57"/>
      <c r="U133" s="35"/>
    </row>
    <row r="134" spans="3:21" x14ac:dyDescent="0.2">
      <c r="C134" s="26"/>
      <c r="D134" s="103" t="s">
        <v>137</v>
      </c>
      <c r="E134" s="74" t="s">
        <v>32</v>
      </c>
      <c r="F134" s="79">
        <v>59</v>
      </c>
      <c r="G134" s="76">
        <f>G136</f>
        <v>120</v>
      </c>
      <c r="H134" s="76">
        <f t="shared" ref="H134:N135" si="22">H136</f>
        <v>0</v>
      </c>
      <c r="I134" s="76">
        <f t="shared" si="22"/>
        <v>120</v>
      </c>
      <c r="J134" s="76">
        <f t="shared" si="22"/>
        <v>0</v>
      </c>
      <c r="K134" s="76">
        <f t="shared" si="22"/>
        <v>0</v>
      </c>
      <c r="L134" s="76">
        <f t="shared" si="22"/>
        <v>0</v>
      </c>
      <c r="M134" s="76">
        <f t="shared" si="22"/>
        <v>0</v>
      </c>
      <c r="N134" s="77">
        <f t="shared" si="22"/>
        <v>0</v>
      </c>
      <c r="O134" s="78"/>
      <c r="P134" s="89"/>
      <c r="Q134" s="78"/>
      <c r="R134" s="78"/>
      <c r="S134" s="78"/>
      <c r="T134" s="57"/>
      <c r="U134" s="35"/>
    </row>
    <row r="135" spans="3:21" x14ac:dyDescent="0.2">
      <c r="C135" s="26"/>
      <c r="D135" s="103"/>
      <c r="E135" s="74" t="s">
        <v>34</v>
      </c>
      <c r="F135" s="75"/>
      <c r="G135" s="76">
        <f>G137</f>
        <v>120</v>
      </c>
      <c r="H135" s="76">
        <f t="shared" si="22"/>
        <v>0</v>
      </c>
      <c r="I135" s="76">
        <f t="shared" si="22"/>
        <v>50</v>
      </c>
      <c r="J135" s="76">
        <f t="shared" si="22"/>
        <v>48</v>
      </c>
      <c r="K135" s="76">
        <f t="shared" si="22"/>
        <v>22</v>
      </c>
      <c r="L135" s="76">
        <f t="shared" si="22"/>
        <v>0</v>
      </c>
      <c r="M135" s="76">
        <f t="shared" si="22"/>
        <v>0</v>
      </c>
      <c r="N135" s="77">
        <v>0</v>
      </c>
      <c r="O135" s="78"/>
      <c r="P135" s="89"/>
      <c r="Q135" s="78"/>
      <c r="R135" s="78"/>
      <c r="S135" s="78"/>
      <c r="T135" s="57"/>
      <c r="U135" s="35"/>
    </row>
    <row r="136" spans="3:21" x14ac:dyDescent="0.2">
      <c r="C136" s="26"/>
      <c r="D136" s="97" t="s">
        <v>138</v>
      </c>
      <c r="E136" s="84" t="s">
        <v>32</v>
      </c>
      <c r="F136" s="85" t="s">
        <v>139</v>
      </c>
      <c r="G136" s="86">
        <f t="shared" ref="G136:G137" si="23">I136+J136+K136+M136</f>
        <v>120</v>
      </c>
      <c r="H136" s="86">
        <v>0</v>
      </c>
      <c r="I136" s="86">
        <v>120</v>
      </c>
      <c r="J136" s="86">
        <v>0</v>
      </c>
      <c r="K136" s="86">
        <v>0</v>
      </c>
      <c r="L136" s="86">
        <v>0</v>
      </c>
      <c r="M136" s="86">
        <v>0</v>
      </c>
      <c r="N136" s="98">
        <v>0</v>
      </c>
      <c r="O136" s="78"/>
      <c r="P136" s="89"/>
      <c r="Q136" s="78"/>
      <c r="R136" s="78"/>
      <c r="S136" s="78"/>
      <c r="T136" s="57"/>
      <c r="U136" s="35"/>
    </row>
    <row r="137" spans="3:21" x14ac:dyDescent="0.2">
      <c r="C137" s="26"/>
      <c r="D137" s="97"/>
      <c r="E137" s="84" t="s">
        <v>34</v>
      </c>
      <c r="F137" s="85"/>
      <c r="G137" s="86">
        <f t="shared" si="23"/>
        <v>120</v>
      </c>
      <c r="H137" s="86">
        <v>0</v>
      </c>
      <c r="I137" s="86">
        <v>50</v>
      </c>
      <c r="J137" s="86">
        <v>48</v>
      </c>
      <c r="K137" s="86">
        <v>22</v>
      </c>
      <c r="L137" s="86">
        <v>0</v>
      </c>
      <c r="M137" s="86">
        <v>0</v>
      </c>
      <c r="N137" s="98">
        <v>0</v>
      </c>
      <c r="O137" s="78"/>
      <c r="P137" s="89"/>
      <c r="Q137" s="78"/>
      <c r="R137" s="78"/>
      <c r="S137" s="78"/>
      <c r="T137" s="57"/>
      <c r="U137" s="35"/>
    </row>
    <row r="138" spans="3:21" s="9" customFormat="1" x14ac:dyDescent="0.2">
      <c r="C138" s="91"/>
      <c r="D138" s="73" t="s">
        <v>140</v>
      </c>
      <c r="E138" s="74" t="s">
        <v>32</v>
      </c>
      <c r="F138" s="75" t="s">
        <v>141</v>
      </c>
      <c r="G138" s="76">
        <f t="shared" ref="G138:I139" si="24">G140</f>
        <v>100</v>
      </c>
      <c r="H138" s="76">
        <f t="shared" si="24"/>
        <v>10</v>
      </c>
      <c r="I138" s="76">
        <f t="shared" si="24"/>
        <v>90</v>
      </c>
      <c r="J138" s="76">
        <v>0</v>
      </c>
      <c r="K138" s="76">
        <f t="shared" ref="K138:N141" si="25">K140</f>
        <v>10</v>
      </c>
      <c r="L138" s="76">
        <f t="shared" si="25"/>
        <v>10</v>
      </c>
      <c r="M138" s="76">
        <f t="shared" si="25"/>
        <v>0</v>
      </c>
      <c r="N138" s="77">
        <f t="shared" si="25"/>
        <v>0</v>
      </c>
      <c r="O138" s="53"/>
      <c r="P138" s="54"/>
      <c r="Q138" s="53"/>
      <c r="R138" s="93"/>
      <c r="S138" s="93"/>
      <c r="T138" s="82"/>
      <c r="U138" s="104"/>
    </row>
    <row r="139" spans="3:21" s="9" customFormat="1" x14ac:dyDescent="0.2">
      <c r="C139" s="91"/>
      <c r="D139" s="73"/>
      <c r="E139" s="74" t="s">
        <v>34</v>
      </c>
      <c r="F139" s="75"/>
      <c r="G139" s="76">
        <f t="shared" si="24"/>
        <v>100</v>
      </c>
      <c r="H139" s="76">
        <f t="shared" si="24"/>
        <v>10</v>
      </c>
      <c r="I139" s="76">
        <f t="shared" si="24"/>
        <v>50</v>
      </c>
      <c r="J139" s="76">
        <v>40</v>
      </c>
      <c r="K139" s="76">
        <f t="shared" si="25"/>
        <v>10</v>
      </c>
      <c r="L139" s="76">
        <f t="shared" si="25"/>
        <v>10</v>
      </c>
      <c r="M139" s="76">
        <f t="shared" si="25"/>
        <v>0</v>
      </c>
      <c r="N139" s="77">
        <f t="shared" si="25"/>
        <v>0</v>
      </c>
      <c r="O139" s="53"/>
      <c r="P139" s="54"/>
      <c r="Q139" s="53"/>
      <c r="R139" s="93"/>
      <c r="S139" s="93"/>
      <c r="T139" s="82"/>
      <c r="U139" s="104"/>
    </row>
    <row r="140" spans="3:21" ht="15" customHeight="1" x14ac:dyDescent="0.2">
      <c r="C140" s="26"/>
      <c r="D140" s="73" t="s">
        <v>142</v>
      </c>
      <c r="E140" s="74" t="s">
        <v>32</v>
      </c>
      <c r="F140" s="79">
        <v>71</v>
      </c>
      <c r="G140" s="76">
        <f t="shared" ref="G140:G145" si="26">I140+J140+K140+M140</f>
        <v>100</v>
      </c>
      <c r="H140" s="76">
        <f t="shared" si="6"/>
        <v>10</v>
      </c>
      <c r="I140" s="76">
        <f>I142</f>
        <v>90</v>
      </c>
      <c r="J140" s="76">
        <f>J142</f>
        <v>0</v>
      </c>
      <c r="K140" s="76">
        <f t="shared" si="25"/>
        <v>10</v>
      </c>
      <c r="L140" s="76">
        <f t="shared" si="25"/>
        <v>10</v>
      </c>
      <c r="M140" s="76">
        <f t="shared" si="25"/>
        <v>0</v>
      </c>
      <c r="N140" s="77">
        <f t="shared" si="25"/>
        <v>0</v>
      </c>
      <c r="O140" s="105"/>
      <c r="P140" s="89"/>
      <c r="Q140" s="105"/>
      <c r="R140" s="78"/>
      <c r="S140" s="78"/>
      <c r="T140" s="57"/>
      <c r="U140" s="35"/>
    </row>
    <row r="141" spans="3:21" x14ac:dyDescent="0.2">
      <c r="C141" s="26"/>
      <c r="D141" s="73"/>
      <c r="E141" s="74" t="s">
        <v>34</v>
      </c>
      <c r="F141" s="79"/>
      <c r="G141" s="76">
        <f t="shared" si="26"/>
        <v>100</v>
      </c>
      <c r="H141" s="76">
        <f t="shared" si="6"/>
        <v>10</v>
      </c>
      <c r="I141" s="76">
        <f>I143</f>
        <v>50</v>
      </c>
      <c r="J141" s="76">
        <f>J143</f>
        <v>40</v>
      </c>
      <c r="K141" s="76">
        <f t="shared" si="25"/>
        <v>10</v>
      </c>
      <c r="L141" s="76">
        <f t="shared" si="25"/>
        <v>10</v>
      </c>
      <c r="M141" s="76">
        <f t="shared" si="25"/>
        <v>0</v>
      </c>
      <c r="N141" s="77">
        <f t="shared" si="25"/>
        <v>0</v>
      </c>
      <c r="O141" s="105"/>
      <c r="P141" s="89"/>
      <c r="Q141" s="105"/>
      <c r="R141" s="78"/>
      <c r="S141" s="78"/>
      <c r="T141" s="57"/>
      <c r="U141" s="35"/>
    </row>
    <row r="142" spans="3:21" ht="16.5" customHeight="1" x14ac:dyDescent="0.2">
      <c r="C142" s="26"/>
      <c r="D142" s="73" t="s">
        <v>143</v>
      </c>
      <c r="E142" s="74" t="s">
        <v>32</v>
      </c>
      <c r="F142" s="75" t="s">
        <v>144</v>
      </c>
      <c r="G142" s="76">
        <f t="shared" si="26"/>
        <v>100</v>
      </c>
      <c r="H142" s="76">
        <f t="shared" si="6"/>
        <v>10</v>
      </c>
      <c r="I142" s="76">
        <f t="shared" ref="I142:N142" si="27">SUM(I144:I144)</f>
        <v>90</v>
      </c>
      <c r="J142" s="76">
        <f t="shared" si="27"/>
        <v>0</v>
      </c>
      <c r="K142" s="76">
        <f t="shared" si="27"/>
        <v>10</v>
      </c>
      <c r="L142" s="76">
        <f t="shared" si="27"/>
        <v>10</v>
      </c>
      <c r="M142" s="76">
        <f t="shared" si="27"/>
        <v>0</v>
      </c>
      <c r="N142" s="77">
        <f t="shared" si="27"/>
        <v>0</v>
      </c>
      <c r="O142" s="105"/>
      <c r="P142" s="89"/>
      <c r="Q142" s="105"/>
      <c r="R142" s="78"/>
      <c r="S142" s="78"/>
      <c r="T142" s="57"/>
      <c r="U142" s="35"/>
    </row>
    <row r="143" spans="3:21" x14ac:dyDescent="0.2">
      <c r="C143" s="26"/>
      <c r="D143" s="73"/>
      <c r="E143" s="74" t="s">
        <v>34</v>
      </c>
      <c r="F143" s="75"/>
      <c r="G143" s="76">
        <f t="shared" si="26"/>
        <v>100</v>
      </c>
      <c r="H143" s="76">
        <f t="shared" si="6"/>
        <v>10</v>
      </c>
      <c r="I143" s="76">
        <f>SUM(I145:I145)</f>
        <v>50</v>
      </c>
      <c r="J143" s="76">
        <f>SUM(J145:J145)</f>
        <v>40</v>
      </c>
      <c r="K143" s="76">
        <f>SUM(K145:K145)</f>
        <v>10</v>
      </c>
      <c r="L143" s="76">
        <f>L145</f>
        <v>10</v>
      </c>
      <c r="M143" s="76">
        <f>SUM(M145:M145)</f>
        <v>0</v>
      </c>
      <c r="N143" s="77">
        <f>SUM(N145:N145)</f>
        <v>0</v>
      </c>
      <c r="O143" s="105"/>
      <c r="P143" s="89"/>
      <c r="Q143" s="105"/>
      <c r="R143" s="78"/>
      <c r="S143" s="78"/>
      <c r="T143" s="57"/>
      <c r="U143" s="35"/>
    </row>
    <row r="144" spans="3:21" ht="14.25" customHeight="1" x14ac:dyDescent="0.2">
      <c r="C144" s="106"/>
      <c r="D144" s="83" t="s">
        <v>145</v>
      </c>
      <c r="E144" s="84" t="s">
        <v>32</v>
      </c>
      <c r="F144" s="85" t="s">
        <v>146</v>
      </c>
      <c r="G144" s="86">
        <f t="shared" si="26"/>
        <v>100</v>
      </c>
      <c r="H144" s="86">
        <f>L144+N144</f>
        <v>10</v>
      </c>
      <c r="I144" s="86">
        <v>90</v>
      </c>
      <c r="J144" s="87">
        <v>0</v>
      </c>
      <c r="K144" s="87">
        <v>10</v>
      </c>
      <c r="L144" s="76">
        <v>10</v>
      </c>
      <c r="M144" s="87">
        <v>0</v>
      </c>
      <c r="N144" s="88">
        <f>M144*10/100</f>
        <v>0</v>
      </c>
      <c r="O144" s="78"/>
      <c r="P144" s="89"/>
      <c r="Q144" s="78"/>
      <c r="R144" s="78"/>
      <c r="S144" s="78"/>
      <c r="T144" s="57"/>
      <c r="U144" s="35"/>
    </row>
    <row r="145" spans="3:21" ht="13.5" thickBot="1" x14ac:dyDescent="0.25">
      <c r="C145" s="26"/>
      <c r="D145" s="107"/>
      <c r="E145" s="108" t="s">
        <v>34</v>
      </c>
      <c r="F145" s="109"/>
      <c r="G145" s="110">
        <f t="shared" si="26"/>
        <v>100</v>
      </c>
      <c r="H145" s="110">
        <f t="shared" si="6"/>
        <v>10</v>
      </c>
      <c r="I145" s="111">
        <v>50</v>
      </c>
      <c r="J145" s="111">
        <v>40</v>
      </c>
      <c r="K145" s="111">
        <v>10</v>
      </c>
      <c r="L145" s="110">
        <f>SUM(I145+J145+K145)*10/100</f>
        <v>10</v>
      </c>
      <c r="M145" s="111">
        <v>0</v>
      </c>
      <c r="N145" s="112">
        <f>M145*10/100</f>
        <v>0</v>
      </c>
      <c r="O145" s="78"/>
      <c r="P145" s="113"/>
      <c r="Q145" s="78"/>
      <c r="R145" s="78"/>
      <c r="S145" s="78"/>
      <c r="T145" s="57"/>
      <c r="U145" s="35"/>
    </row>
    <row r="146" spans="3:21" x14ac:dyDescent="0.2">
      <c r="D146" s="35"/>
      <c r="E146" s="35"/>
      <c r="F146" s="35"/>
      <c r="G146" s="114"/>
      <c r="H146" s="114"/>
      <c r="I146" s="114"/>
      <c r="J146" s="114"/>
      <c r="K146" s="114"/>
      <c r="L146" s="114"/>
      <c r="M146" s="115"/>
      <c r="N146" s="35"/>
    </row>
    <row r="147" spans="3:21" x14ac:dyDescent="0.2">
      <c r="D147" s="35"/>
      <c r="E147" s="35"/>
      <c r="F147" s="35"/>
      <c r="G147" s="114"/>
      <c r="H147" s="114"/>
      <c r="I147" s="114"/>
      <c r="J147" s="114"/>
      <c r="K147" s="114"/>
      <c r="L147" s="114"/>
      <c r="M147" s="115"/>
      <c r="N147" s="35"/>
    </row>
    <row r="148" spans="3:21" x14ac:dyDescent="0.2">
      <c r="D148" s="35"/>
      <c r="E148" s="35"/>
      <c r="F148" s="35"/>
      <c r="G148" s="114"/>
      <c r="H148" s="114"/>
      <c r="I148" s="114"/>
      <c r="J148" s="114"/>
      <c r="K148" s="114"/>
      <c r="L148" s="114"/>
      <c r="M148" s="115"/>
      <c r="N148" s="35"/>
    </row>
    <row r="149" spans="3:21" x14ac:dyDescent="0.2">
      <c r="D149" s="35"/>
      <c r="E149" s="35"/>
      <c r="F149" s="35"/>
      <c r="G149" s="114"/>
      <c r="H149" s="114"/>
      <c r="I149" s="114"/>
      <c r="J149" s="114"/>
      <c r="K149" s="114"/>
      <c r="L149" s="114"/>
      <c r="M149" s="115"/>
      <c r="N149" s="35"/>
    </row>
    <row r="150" spans="3:21" x14ac:dyDescent="0.2">
      <c r="D150" s="35"/>
      <c r="E150" s="35"/>
      <c r="F150" s="35"/>
      <c r="G150" s="114"/>
      <c r="H150" s="114"/>
      <c r="I150" s="114"/>
      <c r="J150" s="114"/>
      <c r="K150" s="114"/>
      <c r="L150" s="114"/>
      <c r="M150" s="115"/>
      <c r="N150" s="35"/>
    </row>
    <row r="151" spans="3:21" x14ac:dyDescent="0.2">
      <c r="D151" s="35"/>
      <c r="E151" s="35"/>
      <c r="F151" s="35"/>
      <c r="G151" s="114"/>
      <c r="H151" s="114"/>
      <c r="I151" s="114"/>
      <c r="J151" s="114"/>
      <c r="K151" s="114"/>
      <c r="L151" s="114"/>
      <c r="M151" s="115"/>
      <c r="N151" s="35"/>
    </row>
    <row r="152" spans="3:21" x14ac:dyDescent="0.2">
      <c r="D152" s="35"/>
      <c r="E152" s="35"/>
      <c r="F152" s="35"/>
      <c r="G152" s="114"/>
      <c r="H152" s="114"/>
      <c r="I152" s="114"/>
      <c r="J152" s="114"/>
      <c r="K152" s="114"/>
      <c r="L152" s="114"/>
      <c r="M152" s="115"/>
      <c r="N152" s="35"/>
    </row>
    <row r="153" spans="3:21" x14ac:dyDescent="0.2">
      <c r="D153" s="35"/>
      <c r="E153" s="35"/>
      <c r="F153" s="35"/>
      <c r="G153" s="114"/>
      <c r="H153" s="114"/>
      <c r="I153" s="114"/>
      <c r="J153" s="114"/>
      <c r="K153" s="114"/>
      <c r="L153" s="114"/>
      <c r="M153" s="115"/>
      <c r="N153" s="35"/>
    </row>
    <row r="154" spans="3:21" x14ac:dyDescent="0.2">
      <c r="D154" s="35"/>
      <c r="E154" s="35"/>
      <c r="F154" s="35"/>
      <c r="G154" s="114"/>
      <c r="H154" s="114"/>
      <c r="I154" s="114"/>
      <c r="J154" s="114"/>
      <c r="K154" s="114"/>
      <c r="L154" s="114"/>
      <c r="M154" s="115"/>
      <c r="N154" s="35"/>
    </row>
    <row r="155" spans="3:21" x14ac:dyDescent="0.2">
      <c r="D155" s="35"/>
      <c r="E155" s="35"/>
      <c r="F155" s="35"/>
      <c r="G155" s="114"/>
      <c r="H155" s="114"/>
      <c r="I155" s="114"/>
      <c r="J155" s="114"/>
      <c r="K155" s="114"/>
      <c r="L155" s="114"/>
      <c r="M155" s="115"/>
      <c r="N155" s="35"/>
    </row>
    <row r="156" spans="3:21" x14ac:dyDescent="0.2">
      <c r="D156" s="35"/>
      <c r="E156" s="35"/>
      <c r="F156" s="35"/>
      <c r="G156" s="114"/>
      <c r="H156" s="114"/>
      <c r="I156" s="114"/>
      <c r="J156" s="114"/>
      <c r="K156" s="114"/>
      <c r="L156" s="114"/>
      <c r="M156" s="115"/>
      <c r="N156" s="35"/>
    </row>
    <row r="157" spans="3:21" x14ac:dyDescent="0.2">
      <c r="D157" s="35"/>
      <c r="E157" s="35"/>
      <c r="F157" s="35"/>
      <c r="G157" s="114"/>
      <c r="H157" s="114"/>
      <c r="I157" s="114"/>
      <c r="J157" s="114"/>
      <c r="K157" s="114"/>
      <c r="L157" s="114"/>
      <c r="M157" s="115"/>
      <c r="N157" s="35"/>
    </row>
    <row r="158" spans="3:21" x14ac:dyDescent="0.2">
      <c r="D158" s="35"/>
      <c r="E158" s="35"/>
      <c r="F158" s="35"/>
      <c r="G158" s="114"/>
      <c r="H158" s="114"/>
      <c r="I158" s="114"/>
      <c r="J158" s="114"/>
      <c r="K158" s="114"/>
      <c r="L158" s="114"/>
      <c r="M158" s="115"/>
      <c r="N158" s="35"/>
    </row>
    <row r="159" spans="3:21" x14ac:dyDescent="0.2">
      <c r="D159" s="35"/>
      <c r="E159" s="35"/>
      <c r="F159" s="35"/>
      <c r="G159" s="114"/>
      <c r="H159" s="114"/>
      <c r="I159" s="114"/>
      <c r="J159" s="114"/>
      <c r="K159" s="114"/>
      <c r="L159" s="114"/>
      <c r="M159" s="115"/>
      <c r="N159" s="35"/>
    </row>
    <row r="160" spans="3:21" x14ac:dyDescent="0.2">
      <c r="D160" s="35"/>
      <c r="E160" s="35"/>
      <c r="F160" s="35"/>
      <c r="G160" s="114"/>
      <c r="H160" s="114"/>
      <c r="I160" s="114"/>
      <c r="J160" s="114"/>
      <c r="K160" s="114"/>
      <c r="L160" s="114"/>
      <c r="M160" s="115"/>
      <c r="N160" s="35"/>
    </row>
    <row r="161" spans="3:21" x14ac:dyDescent="0.2">
      <c r="D161" s="35"/>
      <c r="E161" s="35"/>
      <c r="F161" s="35"/>
      <c r="G161" s="114"/>
      <c r="H161" s="114"/>
      <c r="I161" s="114"/>
      <c r="J161" s="114"/>
      <c r="K161" s="114"/>
      <c r="L161" s="114"/>
      <c r="M161" s="115"/>
      <c r="N161" s="35"/>
    </row>
    <row r="162" spans="3:21" x14ac:dyDescent="0.2">
      <c r="D162" s="35"/>
      <c r="E162" s="35"/>
      <c r="F162" s="35"/>
      <c r="G162" s="114"/>
      <c r="H162" s="114"/>
      <c r="I162" s="114"/>
      <c r="J162" s="114"/>
      <c r="K162" s="114"/>
      <c r="L162" s="114"/>
      <c r="M162" s="115"/>
      <c r="N162" s="35"/>
    </row>
    <row r="163" spans="3:21" x14ac:dyDescent="0.2">
      <c r="D163" s="35"/>
      <c r="E163" s="35"/>
      <c r="F163" s="35"/>
      <c r="G163" s="114"/>
      <c r="H163" s="114"/>
      <c r="I163" s="114"/>
      <c r="J163" s="114"/>
      <c r="K163" s="114"/>
      <c r="L163" s="114"/>
      <c r="M163" s="115"/>
      <c r="N163" s="35"/>
    </row>
    <row r="164" spans="3:21" x14ac:dyDescent="0.2">
      <c r="D164" s="35"/>
      <c r="E164" s="35"/>
      <c r="F164" s="35"/>
      <c r="G164" s="114"/>
      <c r="H164" s="114"/>
      <c r="I164" s="114"/>
      <c r="J164" s="114"/>
      <c r="K164" s="114"/>
      <c r="L164" s="114"/>
      <c r="M164" s="115"/>
      <c r="N164" s="35"/>
    </row>
    <row r="165" spans="3:21" x14ac:dyDescent="0.2">
      <c r="D165" s="35"/>
      <c r="E165" s="35"/>
      <c r="F165" s="35"/>
      <c r="G165" s="114"/>
      <c r="H165" s="114"/>
      <c r="I165" s="114"/>
      <c r="J165" s="114"/>
      <c r="K165" s="114"/>
      <c r="L165" s="114"/>
      <c r="M165" s="115"/>
      <c r="N165" s="35"/>
    </row>
    <row r="166" spans="3:21" x14ac:dyDescent="0.2">
      <c r="D166" s="35"/>
      <c r="E166" s="35"/>
      <c r="F166" s="35"/>
      <c r="G166" s="114"/>
      <c r="H166" s="114"/>
      <c r="I166" s="114"/>
      <c r="J166" s="114"/>
      <c r="K166" s="114"/>
      <c r="L166" s="114"/>
      <c r="M166" s="115"/>
      <c r="N166" s="35"/>
    </row>
    <row r="167" spans="3:21" x14ac:dyDescent="0.2">
      <c r="D167" s="35"/>
      <c r="E167" s="35"/>
      <c r="F167" s="35"/>
      <c r="G167" s="114"/>
      <c r="H167" s="114"/>
      <c r="I167" s="114"/>
      <c r="J167" s="114"/>
      <c r="K167" s="114"/>
      <c r="L167" s="114"/>
      <c r="M167" s="115"/>
      <c r="N167" s="35"/>
    </row>
    <row r="168" spans="3:21" x14ac:dyDescent="0.2">
      <c r="D168" s="35"/>
      <c r="E168" s="35"/>
      <c r="F168" s="35"/>
      <c r="G168" s="114"/>
      <c r="H168" s="114"/>
      <c r="I168" s="114"/>
      <c r="J168" s="114"/>
      <c r="K168" s="114"/>
      <c r="L168" s="114"/>
      <c r="M168" s="115"/>
      <c r="N168" s="35"/>
    </row>
    <row r="169" spans="3:21" ht="16.5" thickBot="1" x14ac:dyDescent="0.3">
      <c r="D169" s="27" t="s">
        <v>147</v>
      </c>
      <c r="E169" s="27"/>
      <c r="F169" s="28"/>
      <c r="G169" s="28"/>
      <c r="H169" s="29"/>
      <c r="I169" s="29"/>
      <c r="J169" s="29"/>
      <c r="K169" s="29"/>
      <c r="L169" s="29"/>
      <c r="M169" s="29"/>
      <c r="N169" s="31" t="s">
        <v>12</v>
      </c>
    </row>
    <row r="170" spans="3:21" ht="12.75" customHeight="1" x14ac:dyDescent="0.2">
      <c r="D170" s="116" t="s">
        <v>13</v>
      </c>
      <c r="E170" s="37"/>
      <c r="F170" s="117" t="s">
        <v>14</v>
      </c>
      <c r="G170" s="38" t="s">
        <v>15</v>
      </c>
      <c r="H170" s="118" t="s">
        <v>16</v>
      </c>
      <c r="I170" s="39" t="s">
        <v>17</v>
      </c>
      <c r="J170" s="39" t="s">
        <v>18</v>
      </c>
      <c r="K170" s="40" t="s">
        <v>19</v>
      </c>
      <c r="L170" s="118" t="s">
        <v>16</v>
      </c>
      <c r="M170" s="119" t="s">
        <v>20</v>
      </c>
      <c r="N170" s="120" t="s">
        <v>16</v>
      </c>
    </row>
    <row r="171" spans="3:21" ht="34.5" customHeight="1" thickBot="1" x14ac:dyDescent="0.25">
      <c r="D171" s="121"/>
      <c r="E171" s="47"/>
      <c r="F171" s="122"/>
      <c r="G171" s="48"/>
      <c r="H171" s="123"/>
      <c r="I171" s="49"/>
      <c r="J171" s="49"/>
      <c r="K171" s="50"/>
      <c r="L171" s="123"/>
      <c r="M171" s="124"/>
      <c r="N171" s="125"/>
    </row>
    <row r="172" spans="3:21" ht="13.5" thickBot="1" x14ac:dyDescent="0.25">
      <c r="D172" s="58" t="s">
        <v>21</v>
      </c>
      <c r="E172" s="59"/>
      <c r="F172" s="60" t="s">
        <v>22</v>
      </c>
      <c r="G172" s="61" t="s">
        <v>23</v>
      </c>
      <c r="H172" s="61" t="s">
        <v>24</v>
      </c>
      <c r="I172" s="61" t="s">
        <v>25</v>
      </c>
      <c r="J172" s="61" t="s">
        <v>26</v>
      </c>
      <c r="K172" s="61" t="s">
        <v>27</v>
      </c>
      <c r="L172" s="61" t="s">
        <v>28</v>
      </c>
      <c r="M172" s="62" t="s">
        <v>29</v>
      </c>
      <c r="N172" s="126" t="s">
        <v>30</v>
      </c>
    </row>
    <row r="173" spans="3:21" s="5" customFormat="1" ht="24" x14ac:dyDescent="0.2">
      <c r="C173"/>
      <c r="D173" s="127" t="s">
        <v>148</v>
      </c>
      <c r="E173" s="128" t="s">
        <v>32</v>
      </c>
      <c r="F173" s="129" t="s">
        <v>149</v>
      </c>
      <c r="G173" s="71">
        <f>G175</f>
        <v>15</v>
      </c>
      <c r="H173" s="71">
        <v>0</v>
      </c>
      <c r="I173" s="71">
        <f t="shared" ref="I173:N174" si="28">I175</f>
        <v>15</v>
      </c>
      <c r="J173" s="71">
        <f t="shared" si="28"/>
        <v>0</v>
      </c>
      <c r="K173" s="71">
        <f t="shared" si="28"/>
        <v>0</v>
      </c>
      <c r="L173" s="71">
        <f t="shared" si="28"/>
        <v>0</v>
      </c>
      <c r="M173" s="71">
        <f t="shared" si="28"/>
        <v>0</v>
      </c>
      <c r="N173" s="72">
        <f t="shared" si="28"/>
        <v>0</v>
      </c>
      <c r="P173" s="6"/>
      <c r="Q173"/>
      <c r="R173"/>
      <c r="S173"/>
      <c r="T173"/>
      <c r="U173"/>
    </row>
    <row r="174" spans="3:21" s="5" customFormat="1" x14ac:dyDescent="0.2">
      <c r="C174"/>
      <c r="D174" s="130"/>
      <c r="E174" s="84" t="s">
        <v>34</v>
      </c>
      <c r="F174" s="79"/>
      <c r="G174" s="131">
        <f>G176</f>
        <v>15</v>
      </c>
      <c r="H174" s="131">
        <v>0</v>
      </c>
      <c r="I174" s="131">
        <f t="shared" si="28"/>
        <v>15</v>
      </c>
      <c r="J174" s="131">
        <v>0</v>
      </c>
      <c r="K174" s="76">
        <v>0</v>
      </c>
      <c r="L174" s="76">
        <v>0</v>
      </c>
      <c r="M174" s="76">
        <v>0</v>
      </c>
      <c r="N174" s="77">
        <v>0</v>
      </c>
      <c r="P174" s="6"/>
      <c r="Q174"/>
      <c r="R174"/>
      <c r="S174"/>
      <c r="T174"/>
      <c r="U174"/>
    </row>
    <row r="175" spans="3:21" s="5" customFormat="1" x14ac:dyDescent="0.2">
      <c r="C175"/>
      <c r="D175" s="132" t="s">
        <v>35</v>
      </c>
      <c r="E175" s="84" t="s">
        <v>32</v>
      </c>
      <c r="F175" s="79" t="s">
        <v>150</v>
      </c>
      <c r="G175" s="76">
        <f>G177</f>
        <v>15</v>
      </c>
      <c r="H175" s="76">
        <f t="shared" ref="H175:N176" si="29">H177</f>
        <v>0</v>
      </c>
      <c r="I175" s="76">
        <f t="shared" si="29"/>
        <v>15</v>
      </c>
      <c r="J175" s="76">
        <f t="shared" si="29"/>
        <v>0</v>
      </c>
      <c r="K175" s="76">
        <v>0</v>
      </c>
      <c r="L175" s="76">
        <f t="shared" si="29"/>
        <v>0</v>
      </c>
      <c r="M175" s="76">
        <f t="shared" si="29"/>
        <v>0</v>
      </c>
      <c r="N175" s="77">
        <f t="shared" si="29"/>
        <v>0</v>
      </c>
      <c r="P175" s="6"/>
      <c r="Q175"/>
      <c r="R175"/>
      <c r="S175"/>
      <c r="T175"/>
      <c r="U175"/>
    </row>
    <row r="176" spans="3:21" s="5" customFormat="1" x14ac:dyDescent="0.2">
      <c r="C176"/>
      <c r="D176" s="132"/>
      <c r="E176" s="84" t="s">
        <v>34</v>
      </c>
      <c r="F176" s="79"/>
      <c r="G176" s="76">
        <f>G178</f>
        <v>15</v>
      </c>
      <c r="H176" s="76">
        <f t="shared" si="29"/>
        <v>0</v>
      </c>
      <c r="I176" s="76">
        <f t="shared" si="29"/>
        <v>15</v>
      </c>
      <c r="J176" s="76">
        <v>0</v>
      </c>
      <c r="K176" s="76">
        <v>0</v>
      </c>
      <c r="L176" s="76">
        <v>0</v>
      </c>
      <c r="M176" s="76">
        <v>0</v>
      </c>
      <c r="N176" s="77">
        <v>0</v>
      </c>
      <c r="P176" s="6"/>
      <c r="Q176"/>
      <c r="R176"/>
      <c r="S176"/>
      <c r="T176"/>
      <c r="U176"/>
    </row>
    <row r="177" spans="3:21" s="5" customFormat="1" ht="36" x14ac:dyDescent="0.2">
      <c r="C177"/>
      <c r="D177" s="133" t="s">
        <v>116</v>
      </c>
      <c r="E177" s="84" t="s">
        <v>32</v>
      </c>
      <c r="F177" s="79" t="s">
        <v>117</v>
      </c>
      <c r="G177" s="76">
        <f t="shared" ref="G177:G185" si="30">I177+J177+K177+M177</f>
        <v>15</v>
      </c>
      <c r="H177" s="76">
        <v>0</v>
      </c>
      <c r="I177" s="76">
        <f>I179</f>
        <v>15</v>
      </c>
      <c r="J177" s="76">
        <v>0</v>
      </c>
      <c r="K177" s="76">
        <v>0</v>
      </c>
      <c r="L177" s="76">
        <v>0</v>
      </c>
      <c r="M177" s="76">
        <v>0</v>
      </c>
      <c r="N177" s="77">
        <v>0</v>
      </c>
      <c r="P177" s="6"/>
      <c r="Q177"/>
      <c r="R177"/>
      <c r="S177"/>
      <c r="T177"/>
      <c r="U177"/>
    </row>
    <row r="178" spans="3:21" s="5" customFormat="1" x14ac:dyDescent="0.2">
      <c r="C178"/>
      <c r="D178" s="133"/>
      <c r="E178" s="84" t="s">
        <v>34</v>
      </c>
      <c r="F178" s="79"/>
      <c r="G178" s="76">
        <f t="shared" si="30"/>
        <v>15</v>
      </c>
      <c r="H178" s="76">
        <v>0</v>
      </c>
      <c r="I178" s="76">
        <f>I180</f>
        <v>15</v>
      </c>
      <c r="J178" s="76">
        <v>0</v>
      </c>
      <c r="K178" s="76">
        <v>0</v>
      </c>
      <c r="L178" s="76">
        <v>0</v>
      </c>
      <c r="M178" s="76">
        <v>0</v>
      </c>
      <c r="N178" s="77">
        <v>0</v>
      </c>
      <c r="P178" s="6"/>
      <c r="Q178"/>
      <c r="R178"/>
      <c r="S178"/>
      <c r="T178"/>
      <c r="U178"/>
    </row>
    <row r="179" spans="3:21" s="5" customFormat="1" x14ac:dyDescent="0.2">
      <c r="C179"/>
      <c r="D179" s="133" t="s">
        <v>131</v>
      </c>
      <c r="E179" s="84" t="s">
        <v>32</v>
      </c>
      <c r="F179" s="79" t="s">
        <v>132</v>
      </c>
      <c r="G179" s="76">
        <f t="shared" si="30"/>
        <v>15</v>
      </c>
      <c r="H179" s="76">
        <v>0</v>
      </c>
      <c r="I179" s="76">
        <f>I181+I183+I185</f>
        <v>15</v>
      </c>
      <c r="J179" s="76">
        <v>0</v>
      </c>
      <c r="K179" s="76">
        <v>0</v>
      </c>
      <c r="L179" s="76">
        <v>0</v>
      </c>
      <c r="M179" s="76">
        <v>0</v>
      </c>
      <c r="N179" s="77">
        <v>0</v>
      </c>
      <c r="P179" s="6"/>
      <c r="Q179"/>
      <c r="R179"/>
      <c r="S179"/>
      <c r="T179"/>
      <c r="U179"/>
    </row>
    <row r="180" spans="3:21" s="5" customFormat="1" x14ac:dyDescent="0.2">
      <c r="C180"/>
      <c r="D180" s="133"/>
      <c r="E180" s="84" t="s">
        <v>34</v>
      </c>
      <c r="F180" s="79"/>
      <c r="G180" s="76">
        <f t="shared" si="30"/>
        <v>15</v>
      </c>
      <c r="H180" s="76">
        <v>0</v>
      </c>
      <c r="I180" s="76">
        <f>I182+I184+I186</f>
        <v>15</v>
      </c>
      <c r="J180" s="76">
        <v>0</v>
      </c>
      <c r="K180" s="76">
        <v>0</v>
      </c>
      <c r="L180" s="76">
        <v>0</v>
      </c>
      <c r="M180" s="76">
        <v>0</v>
      </c>
      <c r="N180" s="77">
        <v>0</v>
      </c>
      <c r="P180" s="6"/>
      <c r="Q180"/>
      <c r="R180"/>
      <c r="S180"/>
      <c r="T180"/>
      <c r="U180"/>
    </row>
    <row r="181" spans="3:21" s="5" customFormat="1" x14ac:dyDescent="0.2">
      <c r="C181"/>
      <c r="D181" s="134" t="s">
        <v>133</v>
      </c>
      <c r="E181" s="84" t="s">
        <v>32</v>
      </c>
      <c r="F181" s="96" t="s">
        <v>134</v>
      </c>
      <c r="G181" s="86">
        <f t="shared" si="30"/>
        <v>0</v>
      </c>
      <c r="H181" s="86">
        <v>0</v>
      </c>
      <c r="I181" s="86">
        <v>0</v>
      </c>
      <c r="J181" s="87">
        <v>0</v>
      </c>
      <c r="K181" s="87">
        <v>0</v>
      </c>
      <c r="L181" s="87">
        <v>0</v>
      </c>
      <c r="M181" s="87">
        <v>0</v>
      </c>
      <c r="N181" s="88">
        <v>0</v>
      </c>
      <c r="P181" s="6"/>
      <c r="Q181"/>
      <c r="R181"/>
      <c r="S181"/>
      <c r="T181"/>
      <c r="U181"/>
    </row>
    <row r="182" spans="3:21" s="5" customFormat="1" x14ac:dyDescent="0.2">
      <c r="C182"/>
      <c r="D182" s="134"/>
      <c r="E182" s="84" t="s">
        <v>34</v>
      </c>
      <c r="F182" s="96"/>
      <c r="G182" s="86">
        <v>0</v>
      </c>
      <c r="H182" s="86">
        <v>0</v>
      </c>
      <c r="I182" s="86">
        <v>0</v>
      </c>
      <c r="J182" s="87">
        <v>0</v>
      </c>
      <c r="K182" s="87">
        <v>0</v>
      </c>
      <c r="L182" s="87">
        <v>0</v>
      </c>
      <c r="M182" s="87">
        <v>0</v>
      </c>
      <c r="N182" s="88">
        <v>0</v>
      </c>
      <c r="P182" s="6"/>
      <c r="Q182"/>
      <c r="R182"/>
      <c r="S182"/>
      <c r="T182"/>
      <c r="U182"/>
    </row>
    <row r="183" spans="3:21" s="5" customFormat="1" x14ac:dyDescent="0.2">
      <c r="C183"/>
      <c r="D183" s="134" t="s">
        <v>122</v>
      </c>
      <c r="E183" s="84" t="s">
        <v>32</v>
      </c>
      <c r="F183" s="96" t="s">
        <v>135</v>
      </c>
      <c r="G183" s="86">
        <f t="shared" si="30"/>
        <v>15</v>
      </c>
      <c r="H183" s="86">
        <v>0</v>
      </c>
      <c r="I183" s="86">
        <v>15</v>
      </c>
      <c r="J183" s="86">
        <v>0</v>
      </c>
      <c r="K183" s="86">
        <v>0</v>
      </c>
      <c r="L183" s="86">
        <v>0</v>
      </c>
      <c r="M183" s="86">
        <v>0</v>
      </c>
      <c r="N183" s="88">
        <v>0</v>
      </c>
      <c r="P183" s="6"/>
      <c r="Q183"/>
      <c r="R183"/>
      <c r="S183"/>
      <c r="T183"/>
      <c r="U183"/>
    </row>
    <row r="184" spans="3:21" s="5" customFormat="1" x14ac:dyDescent="0.2">
      <c r="C184"/>
      <c r="D184" s="134"/>
      <c r="E184" s="84" t="s">
        <v>34</v>
      </c>
      <c r="F184" s="96"/>
      <c r="G184" s="86">
        <f t="shared" si="30"/>
        <v>15</v>
      </c>
      <c r="H184" s="86">
        <v>0</v>
      </c>
      <c r="I184" s="86">
        <v>15</v>
      </c>
      <c r="J184" s="86">
        <v>0</v>
      </c>
      <c r="K184" s="86">
        <v>0</v>
      </c>
      <c r="L184" s="86">
        <v>0</v>
      </c>
      <c r="M184" s="86">
        <v>0</v>
      </c>
      <c r="N184" s="88">
        <v>0</v>
      </c>
      <c r="P184" s="6"/>
      <c r="Q184"/>
      <c r="R184"/>
      <c r="S184"/>
      <c r="T184"/>
      <c r="U184"/>
    </row>
    <row r="185" spans="3:21" s="5" customFormat="1" x14ac:dyDescent="0.2">
      <c r="C185"/>
      <c r="D185" s="134" t="s">
        <v>124</v>
      </c>
      <c r="E185" s="84" t="s">
        <v>32</v>
      </c>
      <c r="F185" s="96" t="s">
        <v>136</v>
      </c>
      <c r="G185" s="86">
        <f t="shared" si="30"/>
        <v>0</v>
      </c>
      <c r="H185" s="86">
        <v>0</v>
      </c>
      <c r="I185" s="86">
        <v>0</v>
      </c>
      <c r="J185" s="87">
        <v>0</v>
      </c>
      <c r="K185" s="87">
        <v>0</v>
      </c>
      <c r="L185" s="87">
        <v>0</v>
      </c>
      <c r="M185" s="87">
        <v>0</v>
      </c>
      <c r="N185" s="88">
        <v>0</v>
      </c>
      <c r="P185" s="6"/>
      <c r="Q185"/>
      <c r="R185"/>
      <c r="S185"/>
      <c r="T185"/>
      <c r="U185"/>
    </row>
    <row r="186" spans="3:21" s="5" customFormat="1" ht="13.5" thickBot="1" x14ac:dyDescent="0.25">
      <c r="C186"/>
      <c r="D186" s="135"/>
      <c r="E186" s="108" t="s">
        <v>34</v>
      </c>
      <c r="F186" s="109"/>
      <c r="G186" s="110">
        <v>0</v>
      </c>
      <c r="H186" s="110">
        <v>0</v>
      </c>
      <c r="I186" s="110">
        <v>0</v>
      </c>
      <c r="J186" s="111">
        <v>0</v>
      </c>
      <c r="K186" s="111">
        <v>0</v>
      </c>
      <c r="L186" s="111">
        <v>0</v>
      </c>
      <c r="M186" s="111">
        <v>0</v>
      </c>
      <c r="N186" s="112">
        <v>0</v>
      </c>
      <c r="P186" s="6"/>
      <c r="Q186"/>
      <c r="R186"/>
      <c r="S186"/>
      <c r="T186"/>
      <c r="U186"/>
    </row>
    <row r="187" spans="3:21" s="5" customFormat="1" x14ac:dyDescent="0.2">
      <c r="C187"/>
      <c r="D187" s="136"/>
      <c r="E187" s="136"/>
      <c r="F187" s="137"/>
      <c r="G187" s="138"/>
      <c r="H187" s="138"/>
      <c r="I187" s="138"/>
      <c r="J187" s="78"/>
      <c r="K187" s="78"/>
      <c r="L187" s="78"/>
      <c r="M187" s="78"/>
      <c r="N187" s="78"/>
      <c r="P187" s="6"/>
      <c r="Q187"/>
      <c r="R187"/>
      <c r="S187"/>
      <c r="T187"/>
      <c r="U187"/>
    </row>
    <row r="188" spans="3:21" s="5" customFormat="1" ht="3" customHeight="1" x14ac:dyDescent="0.2">
      <c r="C188"/>
      <c r="D188" s="136"/>
      <c r="E188" s="136"/>
      <c r="F188" s="137"/>
      <c r="G188" s="138"/>
      <c r="H188" s="138"/>
      <c r="I188" s="138"/>
      <c r="J188" s="78"/>
      <c r="K188" s="78"/>
      <c r="L188" s="78"/>
      <c r="M188" s="78"/>
      <c r="N188" s="78"/>
      <c r="P188" s="6"/>
      <c r="Q188"/>
      <c r="R188"/>
      <c r="S188"/>
      <c r="T188"/>
      <c r="U188"/>
    </row>
    <row r="189" spans="3:21" s="5" customFormat="1" ht="6.75" customHeight="1" x14ac:dyDescent="0.2">
      <c r="C189"/>
      <c r="D189" s="136"/>
      <c r="E189" s="136"/>
      <c r="F189" s="137"/>
      <c r="G189" s="138"/>
      <c r="H189" s="138"/>
      <c r="I189" s="138"/>
      <c r="J189" s="78"/>
      <c r="K189" s="78"/>
      <c r="L189" s="78"/>
      <c r="M189" s="78"/>
      <c r="N189" s="78"/>
      <c r="P189" s="6"/>
      <c r="Q189"/>
      <c r="R189"/>
      <c r="S189"/>
      <c r="T189"/>
      <c r="U189"/>
    </row>
    <row r="190" spans="3:21" s="5" customFormat="1" hidden="1" x14ac:dyDescent="0.2">
      <c r="C190"/>
      <c r="D190" s="136"/>
      <c r="E190" s="136"/>
      <c r="F190" s="137"/>
      <c r="G190" s="138"/>
      <c r="H190" s="138"/>
      <c r="I190" s="138"/>
      <c r="J190" s="78"/>
      <c r="K190" s="78"/>
      <c r="L190" s="78"/>
      <c r="M190" s="78"/>
      <c r="N190" s="78"/>
      <c r="P190" s="6"/>
      <c r="Q190"/>
      <c r="R190"/>
      <c r="S190"/>
      <c r="T190"/>
      <c r="U190"/>
    </row>
    <row r="191" spans="3:21" s="5" customFormat="1" hidden="1" x14ac:dyDescent="0.2">
      <c r="C191"/>
      <c r="D191" s="136"/>
      <c r="E191" s="136"/>
      <c r="F191" s="137"/>
      <c r="G191" s="138"/>
      <c r="H191" s="138"/>
      <c r="I191" s="138"/>
      <c r="J191" s="78"/>
      <c r="K191" s="78"/>
      <c r="L191" s="78"/>
      <c r="M191" s="78"/>
      <c r="N191" s="78"/>
      <c r="P191" s="6"/>
      <c r="Q191"/>
      <c r="R191"/>
      <c r="S191"/>
      <c r="T191"/>
      <c r="U191"/>
    </row>
    <row r="192" spans="3:21" s="5" customFormat="1" hidden="1" x14ac:dyDescent="0.2">
      <c r="C192"/>
      <c r="D192" s="136"/>
      <c r="E192" s="136"/>
      <c r="F192" s="137"/>
      <c r="G192" s="138"/>
      <c r="H192" s="138"/>
      <c r="I192" s="138"/>
      <c r="J192" s="78"/>
      <c r="K192" s="78"/>
      <c r="L192" s="78"/>
      <c r="M192" s="78"/>
      <c r="N192" s="78"/>
      <c r="P192" s="6"/>
      <c r="Q192"/>
      <c r="R192"/>
      <c r="S192"/>
      <c r="T192"/>
      <c r="U192"/>
    </row>
    <row r="193" spans="3:21" s="5" customFormat="1" ht="25.5" customHeight="1" x14ac:dyDescent="0.2">
      <c r="C193"/>
      <c r="D193" s="139" t="s">
        <v>151</v>
      </c>
      <c r="E193" s="139"/>
      <c r="F193" s="140"/>
      <c r="G193" s="140"/>
      <c r="H193" s="141"/>
      <c r="I193" s="141"/>
      <c r="J193" s="142"/>
      <c r="K193" s="142"/>
      <c r="L193" s="143" t="s">
        <v>152</v>
      </c>
      <c r="M193" s="143"/>
      <c r="N193" s="144"/>
      <c r="P193" s="6"/>
      <c r="Q193"/>
      <c r="R193"/>
      <c r="S193"/>
      <c r="T193"/>
      <c r="U193"/>
    </row>
    <row r="194" spans="3:21" s="5" customFormat="1" x14ac:dyDescent="0.2">
      <c r="C194"/>
      <c r="D194" s="139" t="s">
        <v>153</v>
      </c>
      <c r="E194" s="139"/>
      <c r="F194" s="140"/>
      <c r="G194" s="140"/>
      <c r="H194" s="141"/>
      <c r="I194" s="141"/>
      <c r="J194" s="142"/>
      <c r="K194" s="145"/>
      <c r="L194" s="143" t="s">
        <v>154</v>
      </c>
      <c r="M194" s="143"/>
      <c r="N194" s="142"/>
      <c r="P194" s="6"/>
      <c r="Q194"/>
      <c r="R194"/>
      <c r="S194"/>
      <c r="T194"/>
      <c r="U194"/>
    </row>
    <row r="195" spans="3:21" s="5" customFormat="1" x14ac:dyDescent="0.2">
      <c r="C195"/>
      <c r="D195" s="140"/>
      <c r="E195" s="140"/>
      <c r="F195" s="140"/>
      <c r="G195" s="140"/>
      <c r="H195" s="141"/>
      <c r="I195" s="141"/>
      <c r="J195" s="142"/>
      <c r="K195" s="146"/>
      <c r="L195" s="146"/>
      <c r="M195" s="143"/>
      <c r="N195" s="143"/>
      <c r="P195" s="6"/>
      <c r="Q195"/>
      <c r="R195"/>
      <c r="S195"/>
      <c r="T195"/>
      <c r="U195"/>
    </row>
    <row r="196" spans="3:21" s="5" customFormat="1" x14ac:dyDescent="0.2">
      <c r="C196"/>
      <c r="D196" s="140"/>
      <c r="E196" s="140"/>
      <c r="F196" s="140"/>
      <c r="G196" s="140"/>
      <c r="H196" s="141"/>
      <c r="I196" s="141"/>
      <c r="J196" s="142"/>
      <c r="K196" s="146"/>
      <c r="L196" s="146"/>
      <c r="M196" s="145"/>
      <c r="N196" s="145"/>
      <c r="P196" s="6"/>
      <c r="Q196"/>
      <c r="R196"/>
      <c r="S196"/>
      <c r="T196"/>
      <c r="U196"/>
    </row>
    <row r="197" spans="3:21" s="5" customFormat="1" x14ac:dyDescent="0.2">
      <c r="C197"/>
      <c r="D197" s="140"/>
      <c r="E197" s="140"/>
      <c r="F197" s="140"/>
      <c r="G197" s="140"/>
      <c r="H197" s="141"/>
      <c r="I197" s="141"/>
      <c r="J197" s="142"/>
      <c r="K197" s="146"/>
      <c r="L197" s="146"/>
      <c r="M197" s="145"/>
      <c r="N197" s="145"/>
      <c r="P197" s="6"/>
      <c r="Q197"/>
      <c r="R197"/>
      <c r="S197"/>
      <c r="T197"/>
      <c r="U197"/>
    </row>
    <row r="198" spans="3:21" s="5" customFormat="1" x14ac:dyDescent="0.2">
      <c r="C198"/>
      <c r="D198" s="140"/>
      <c r="E198" s="140"/>
      <c r="F198" s="140"/>
      <c r="G198" s="140"/>
      <c r="H198" s="141"/>
      <c r="I198" s="141"/>
      <c r="J198" s="142"/>
      <c r="K198" s="146"/>
      <c r="L198" s="146"/>
      <c r="M198" s="145"/>
      <c r="N198" s="145"/>
      <c r="P198" s="6"/>
      <c r="Q198"/>
      <c r="R198"/>
      <c r="S198"/>
      <c r="T198"/>
      <c r="U198"/>
    </row>
    <row r="199" spans="3:21" s="5" customFormat="1" x14ac:dyDescent="0.2">
      <c r="C199"/>
      <c r="D199" s="140"/>
      <c r="E199" s="140"/>
      <c r="F199" s="140"/>
      <c r="G199" s="140"/>
      <c r="H199" s="147"/>
      <c r="I199" s="148"/>
      <c r="J199" s="148"/>
      <c r="K199" s="148"/>
      <c r="L199" s="142"/>
      <c r="M199" s="148"/>
      <c r="N199" s="142"/>
      <c r="P199" s="6"/>
      <c r="Q199"/>
      <c r="R199"/>
      <c r="S199"/>
      <c r="T199"/>
      <c r="U199"/>
    </row>
    <row r="200" spans="3:21" s="5" customFormat="1" x14ac:dyDescent="0.2">
      <c r="C200"/>
      <c r="D200" s="139" t="s">
        <v>155</v>
      </c>
      <c r="E200" s="139"/>
      <c r="F200" s="140"/>
      <c r="G200" s="140"/>
      <c r="H200" s="147"/>
      <c r="I200" s="147"/>
      <c r="J200" s="149"/>
      <c r="K200" s="149"/>
      <c r="L200" s="149" t="s">
        <v>156</v>
      </c>
      <c r="M200" s="149"/>
      <c r="N200" s="150"/>
      <c r="P200" s="6"/>
      <c r="Q200"/>
      <c r="R200"/>
      <c r="S200"/>
      <c r="T200"/>
      <c r="U200"/>
    </row>
    <row r="201" spans="3:21" s="5" customFormat="1" x14ac:dyDescent="0.2">
      <c r="C201"/>
      <c r="D201" s="139" t="s">
        <v>157</v>
      </c>
      <c r="E201" s="139"/>
      <c r="F201" s="140"/>
      <c r="G201" s="140"/>
      <c r="H201" s="147"/>
      <c r="I201" s="151"/>
      <c r="J201" s="151"/>
      <c r="K201" s="151"/>
      <c r="L201" s="151" t="s">
        <v>158</v>
      </c>
      <c r="M201" s="151"/>
      <c r="N201" s="152"/>
      <c r="P201" s="6"/>
      <c r="Q201"/>
      <c r="R201"/>
      <c r="S201"/>
      <c r="T201"/>
      <c r="U201"/>
    </row>
    <row r="202" spans="3:21" s="5" customFormat="1" x14ac:dyDescent="0.2">
      <c r="C202"/>
      <c r="D202" s="153"/>
      <c r="E202" s="153"/>
      <c r="F202" s="137"/>
      <c r="G202" s="154"/>
      <c r="H202" s="154"/>
      <c r="I202" s="155"/>
      <c r="J202" s="155"/>
      <c r="K202" s="78"/>
      <c r="M202" s="156"/>
      <c r="N202" s="157"/>
      <c r="P202" s="6"/>
      <c r="Q202"/>
      <c r="R202"/>
      <c r="S202"/>
      <c r="T202"/>
      <c r="U202"/>
    </row>
    <row r="203" spans="3:21" s="5" customFormat="1" x14ac:dyDescent="0.2">
      <c r="C203"/>
      <c r="D203" s="35"/>
      <c r="E203" s="35"/>
      <c r="F203" s="35"/>
      <c r="G203" s="114"/>
      <c r="H203" s="114"/>
      <c r="I203" s="114"/>
      <c r="J203" s="114"/>
      <c r="K203" s="115"/>
      <c r="M203" s="78"/>
      <c r="N203" s="78"/>
      <c r="P203" s="6"/>
      <c r="Q203"/>
      <c r="R203"/>
      <c r="S203"/>
      <c r="T203"/>
      <c r="U203"/>
    </row>
    <row r="204" spans="3:21" s="5" customFormat="1" x14ac:dyDescent="0.2">
      <c r="C204"/>
      <c r="D204" s="35"/>
      <c r="E204" s="35"/>
      <c r="F204" s="35"/>
      <c r="G204" s="114"/>
      <c r="H204" s="114"/>
      <c r="I204" s="114"/>
      <c r="J204" s="114"/>
      <c r="K204" s="114"/>
      <c r="L204" s="114"/>
      <c r="M204" s="115"/>
      <c r="N204" s="35"/>
      <c r="P204" s="6"/>
      <c r="Q204"/>
      <c r="R204"/>
      <c r="S204"/>
      <c r="T204"/>
      <c r="U204"/>
    </row>
  </sheetData>
  <mergeCells count="33">
    <mergeCell ref="M195:N195"/>
    <mergeCell ref="K170:K171"/>
    <mergeCell ref="L170:L171"/>
    <mergeCell ref="M170:M171"/>
    <mergeCell ref="N170:N171"/>
    <mergeCell ref="L193:M193"/>
    <mergeCell ref="L194:M194"/>
    <mergeCell ref="L21:L22"/>
    <mergeCell ref="M21:M22"/>
    <mergeCell ref="N21:N22"/>
    <mergeCell ref="D170:D171"/>
    <mergeCell ref="E170:E171"/>
    <mergeCell ref="F170:F171"/>
    <mergeCell ref="G170:G171"/>
    <mergeCell ref="H170:H171"/>
    <mergeCell ref="I170:I171"/>
    <mergeCell ref="J170:J171"/>
    <mergeCell ref="D14:N14"/>
    <mergeCell ref="D15:N15"/>
    <mergeCell ref="D21:D22"/>
    <mergeCell ref="E21:E22"/>
    <mergeCell ref="F21:F22"/>
    <mergeCell ref="G21:G22"/>
    <mergeCell ref="H21:H22"/>
    <mergeCell ref="I21:I22"/>
    <mergeCell ref="J21:J22"/>
    <mergeCell ref="K21:K22"/>
    <mergeCell ref="J5:M5"/>
    <mergeCell ref="H7:N7"/>
    <mergeCell ref="H8:N8"/>
    <mergeCell ref="H9:N9"/>
    <mergeCell ref="H10:N10"/>
    <mergeCell ref="H11:N11"/>
  </mergeCells>
  <pageMargins left="0.78740157480314965" right="0" top="0" bottom="0.59055118110236227" header="0" footer="0"/>
  <pageSetup paperSize="9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Buget ANFP 2018 (2)</vt:lpstr>
      <vt:lpstr>'Buget ANFP 2018 (2)'!Print_Area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Daniela Serban</cp:lastModifiedBy>
  <dcterms:created xsi:type="dcterms:W3CDTF">2018-09-03T11:12:32Z</dcterms:created>
  <dcterms:modified xsi:type="dcterms:W3CDTF">2018-09-03T11:13:26Z</dcterms:modified>
</cp:coreProperties>
</file>